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 activeTab="4"/>
  </bookViews>
  <sheets>
    <sheet name="Приложение №1" sheetId="2" r:id="rId1"/>
    <sheet name="Приложение №2" sheetId="5" r:id="rId2"/>
    <sheet name="Приложение №3" sheetId="7" r:id="rId3"/>
    <sheet name="Приложение №4" sheetId="6" r:id="rId4"/>
    <sheet name="Приложение №5" sheetId="4" r:id="rId5"/>
  </sheets>
  <calcPr calcId="124519"/>
</workbook>
</file>

<file path=xl/calcChain.xml><?xml version="1.0" encoding="utf-8"?>
<calcChain xmlns="http://schemas.openxmlformats.org/spreadsheetml/2006/main">
  <c r="H107" i="6"/>
  <c r="H92"/>
  <c r="H93"/>
  <c r="H94"/>
  <c r="H96"/>
  <c r="H98"/>
  <c r="H102"/>
  <c r="H106"/>
  <c r="G58"/>
  <c r="F58"/>
  <c r="F57" s="1"/>
  <c r="F56" s="1"/>
  <c r="G105"/>
  <c r="H105" s="1"/>
  <c r="F105"/>
  <c r="G104"/>
  <c r="H104" s="1"/>
  <c r="F104"/>
  <c r="G103"/>
  <c r="H103" s="1"/>
  <c r="F103"/>
  <c r="G101"/>
  <c r="H101" s="1"/>
  <c r="F101"/>
  <c r="G100"/>
  <c r="H100" s="1"/>
  <c r="F100"/>
  <c r="G99"/>
  <c r="H99" s="1"/>
  <c r="F99"/>
  <c r="G97"/>
  <c r="H97" s="1"/>
  <c r="F97"/>
  <c r="G95"/>
  <c r="H95" s="1"/>
  <c r="F95"/>
  <c r="G91"/>
  <c r="F91"/>
  <c r="G89"/>
  <c r="F89"/>
  <c r="G87"/>
  <c r="F87"/>
  <c r="G85"/>
  <c r="F85"/>
  <c r="G82"/>
  <c r="F82"/>
  <c r="G81"/>
  <c r="F81"/>
  <c r="G77"/>
  <c r="F77"/>
  <c r="G74"/>
  <c r="F74"/>
  <c r="G72"/>
  <c r="F72"/>
  <c r="G71"/>
  <c r="F71"/>
  <c r="G69"/>
  <c r="F69"/>
  <c r="G67"/>
  <c r="F67"/>
  <c r="G66"/>
  <c r="F66"/>
  <c r="G65"/>
  <c r="F65"/>
  <c r="G63"/>
  <c r="F63"/>
  <c r="G62"/>
  <c r="F62"/>
  <c r="G60"/>
  <c r="G57" s="1"/>
  <c r="G56" s="1"/>
  <c r="F60"/>
  <c r="G54"/>
  <c r="F54"/>
  <c r="G52"/>
  <c r="F52"/>
  <c r="G51"/>
  <c r="F51"/>
  <c r="G50"/>
  <c r="F50"/>
  <c r="G46"/>
  <c r="F46"/>
  <c r="G45"/>
  <c r="F45"/>
  <c r="G44"/>
  <c r="F44"/>
  <c r="G41"/>
  <c r="F41"/>
  <c r="G39"/>
  <c r="F39"/>
  <c r="G37"/>
  <c r="F37"/>
  <c r="G35"/>
  <c r="F35"/>
  <c r="G34"/>
  <c r="G33" s="1"/>
  <c r="F34"/>
  <c r="F33"/>
  <c r="G31"/>
  <c r="F31"/>
  <c r="G30"/>
  <c r="F30"/>
  <c r="G28"/>
  <c r="F28"/>
  <c r="G27"/>
  <c r="F27"/>
  <c r="G25"/>
  <c r="F25"/>
  <c r="G24"/>
  <c r="F24"/>
  <c r="G20"/>
  <c r="F20"/>
  <c r="G18"/>
  <c r="F18"/>
  <c r="G12"/>
  <c r="F12"/>
  <c r="G8"/>
  <c r="F8"/>
  <c r="G7"/>
  <c r="F7"/>
  <c r="F6"/>
  <c r="H115" i="7"/>
  <c r="G115"/>
  <c r="G79"/>
  <c r="G11"/>
  <c r="G73"/>
  <c r="G10"/>
  <c r="G28"/>
  <c r="G31"/>
  <c r="G34"/>
  <c r="G37"/>
  <c r="G62"/>
  <c r="G63"/>
  <c r="G74"/>
  <c r="G89"/>
  <c r="G107"/>
  <c r="G108"/>
  <c r="G111"/>
  <c r="G112"/>
  <c r="G113"/>
  <c r="G109"/>
  <c r="G105"/>
  <c r="H105" s="1"/>
  <c r="G103"/>
  <c r="G99"/>
  <c r="H100"/>
  <c r="H101"/>
  <c r="H102"/>
  <c r="H104"/>
  <c r="H106"/>
  <c r="H110"/>
  <c r="H114"/>
  <c r="G95"/>
  <c r="G90"/>
  <c r="G85"/>
  <c r="G82"/>
  <c r="G80"/>
  <c r="G75"/>
  <c r="G77"/>
  <c r="G71"/>
  <c r="G70" s="1"/>
  <c r="G68"/>
  <c r="G52"/>
  <c r="G47"/>
  <c r="G44"/>
  <c r="G43" s="1"/>
  <c r="G39"/>
  <c r="G38"/>
  <c r="G35"/>
  <c r="G22"/>
  <c r="F113"/>
  <c r="F112" s="1"/>
  <c r="F111" s="1"/>
  <c r="F109"/>
  <c r="F108"/>
  <c r="F107" s="1"/>
  <c r="F105"/>
  <c r="F103"/>
  <c r="F99"/>
  <c r="F97"/>
  <c r="F95"/>
  <c r="F93"/>
  <c r="F90"/>
  <c r="F85"/>
  <c r="F82"/>
  <c r="F80"/>
  <c r="F77"/>
  <c r="F75"/>
  <c r="F74" s="1"/>
  <c r="F71"/>
  <c r="F70" s="1"/>
  <c r="F68"/>
  <c r="F66"/>
  <c r="F64"/>
  <c r="F63"/>
  <c r="F62" s="1"/>
  <c r="F60"/>
  <c r="F58"/>
  <c r="F57" s="1"/>
  <c r="F56" s="1"/>
  <c r="F52"/>
  <c r="F51" s="1"/>
  <c r="F50" s="1"/>
  <c r="F47"/>
  <c r="F46" s="1"/>
  <c r="F44"/>
  <c r="F43" s="1"/>
  <c r="F41"/>
  <c r="F39"/>
  <c r="F38" s="1"/>
  <c r="F35"/>
  <c r="F34" s="1"/>
  <c r="F32"/>
  <c r="F31"/>
  <c r="F29"/>
  <c r="F28"/>
  <c r="F24"/>
  <c r="F22"/>
  <c r="F16"/>
  <c r="F12"/>
  <c r="F11" s="1"/>
  <c r="I109" i="5"/>
  <c r="H128"/>
  <c r="J118"/>
  <c r="J126"/>
  <c r="J127"/>
  <c r="I118"/>
  <c r="I126"/>
  <c r="I124"/>
  <c r="I122"/>
  <c r="I119"/>
  <c r="I120"/>
  <c r="H119"/>
  <c r="I113"/>
  <c r="I111"/>
  <c r="H126"/>
  <c r="H124"/>
  <c r="H122"/>
  <c r="H120"/>
  <c r="H116"/>
  <c r="H115" s="1"/>
  <c r="H114" s="1"/>
  <c r="H113" s="1"/>
  <c r="H111"/>
  <c r="H110" s="1"/>
  <c r="H109" s="1"/>
  <c r="H108" s="1"/>
  <c r="H106"/>
  <c r="H104"/>
  <c r="H103" s="1"/>
  <c r="H102" s="1"/>
  <c r="H100"/>
  <c r="H99"/>
  <c r="H97"/>
  <c r="H96" s="1"/>
  <c r="H93"/>
  <c r="H92" s="1"/>
  <c r="H91" s="1"/>
  <c r="H87"/>
  <c r="H86" s="1"/>
  <c r="H85" s="1"/>
  <c r="H83"/>
  <c r="H82" s="1"/>
  <c r="H81" s="1"/>
  <c r="H79"/>
  <c r="H78"/>
  <c r="H77" s="1"/>
  <c r="H74"/>
  <c r="H73" s="1"/>
  <c r="H72" s="1"/>
  <c r="H70"/>
  <c r="H69" s="1"/>
  <c r="H68" s="1"/>
  <c r="H66"/>
  <c r="H65" s="1"/>
  <c r="H64" s="1"/>
  <c r="H61"/>
  <c r="H60" s="1"/>
  <c r="E37" i="2"/>
  <c r="E38"/>
  <c r="E45"/>
  <c r="D45"/>
  <c r="E49"/>
  <c r="D49"/>
  <c r="D47"/>
  <c r="D46" s="1"/>
  <c r="D43"/>
  <c r="D42" s="1"/>
  <c r="D40"/>
  <c r="D37" s="1"/>
  <c r="D36" s="1"/>
  <c r="E33"/>
  <c r="D33"/>
  <c r="D32" s="1"/>
  <c r="E30"/>
  <c r="D30"/>
  <c r="D29" s="1"/>
  <c r="D28" s="1"/>
  <c r="E26"/>
  <c r="D26"/>
  <c r="D25" s="1"/>
  <c r="D24" s="1"/>
  <c r="E22"/>
  <c r="F5" i="6" l="1"/>
  <c r="F107" s="1"/>
  <c r="G6"/>
  <c r="G5" s="1"/>
  <c r="G107" s="1"/>
  <c r="G9" i="7"/>
  <c r="H111"/>
  <c r="H113"/>
  <c r="H99"/>
  <c r="H109"/>
  <c r="F37"/>
  <c r="F89"/>
  <c r="H112"/>
  <c r="H103"/>
  <c r="F79"/>
  <c r="F10"/>
  <c r="F73"/>
  <c r="H63" i="5"/>
  <c r="H118"/>
  <c r="D19" i="2"/>
  <c r="E19"/>
  <c r="E17"/>
  <c r="D17"/>
  <c r="E14"/>
  <c r="D14"/>
  <c r="D13" s="1"/>
  <c r="H13" i="7"/>
  <c r="H14"/>
  <c r="H15"/>
  <c r="H17"/>
  <c r="H18"/>
  <c r="H19"/>
  <c r="H20"/>
  <c r="H21"/>
  <c r="H22"/>
  <c r="H23"/>
  <c r="H24"/>
  <c r="H25"/>
  <c r="H26"/>
  <c r="H27"/>
  <c r="H31"/>
  <c r="H32"/>
  <c r="H35"/>
  <c r="H36"/>
  <c r="H39"/>
  <c r="H40"/>
  <c r="H42"/>
  <c r="H43"/>
  <c r="H44"/>
  <c r="H45"/>
  <c r="H48"/>
  <c r="H49"/>
  <c r="H52"/>
  <c r="H53"/>
  <c r="H55"/>
  <c r="H59"/>
  <c r="H61"/>
  <c r="H67"/>
  <c r="H70"/>
  <c r="H72"/>
  <c r="H73"/>
  <c r="H75"/>
  <c r="H76"/>
  <c r="H77"/>
  <c r="H80"/>
  <c r="H81"/>
  <c r="H83"/>
  <c r="H85"/>
  <c r="H87"/>
  <c r="H90"/>
  <c r="H91"/>
  <c r="H95"/>
  <c r="G58"/>
  <c r="H58" s="1"/>
  <c r="G97"/>
  <c r="H96" s="1"/>
  <c r="G93"/>
  <c r="H92" s="1"/>
  <c r="H88"/>
  <c r="H86"/>
  <c r="H84"/>
  <c r="H82"/>
  <c r="H79"/>
  <c r="H74"/>
  <c r="H71"/>
  <c r="G66"/>
  <c r="H66" s="1"/>
  <c r="G64"/>
  <c r="G60"/>
  <c r="H60" s="1"/>
  <c r="H54"/>
  <c r="G51"/>
  <c r="G50" s="1"/>
  <c r="H50" s="1"/>
  <c r="G46"/>
  <c r="H46" s="1"/>
  <c r="G41"/>
  <c r="H41" s="1"/>
  <c r="H38"/>
  <c r="G33"/>
  <c r="H33" s="1"/>
  <c r="G30"/>
  <c r="G29" s="1"/>
  <c r="G16"/>
  <c r="H16" s="1"/>
  <c r="G12"/>
  <c r="H12" s="1"/>
  <c r="H54" i="6"/>
  <c r="I69" i="5"/>
  <c r="I68" s="1"/>
  <c r="I70"/>
  <c r="D57" i="2"/>
  <c r="D56" s="1"/>
  <c r="D54"/>
  <c r="D53" s="1"/>
  <c r="H9" i="6"/>
  <c r="H10"/>
  <c r="H11"/>
  <c r="H13"/>
  <c r="H14"/>
  <c r="H15"/>
  <c r="H16"/>
  <c r="H17"/>
  <c r="H19"/>
  <c r="H20"/>
  <c r="H21"/>
  <c r="H24"/>
  <c r="H27"/>
  <c r="H31"/>
  <c r="H33"/>
  <c r="H35"/>
  <c r="H37"/>
  <c r="H38"/>
  <c r="H42"/>
  <c r="H43"/>
  <c r="H46"/>
  <c r="H49"/>
  <c r="H53"/>
  <c r="H60"/>
  <c r="H62"/>
  <c r="H63"/>
  <c r="H65"/>
  <c r="H66"/>
  <c r="H67"/>
  <c r="H70"/>
  <c r="H71"/>
  <c r="H73"/>
  <c r="H75"/>
  <c r="H77"/>
  <c r="H79"/>
  <c r="H80"/>
  <c r="H81"/>
  <c r="H85"/>
  <c r="J10" i="5"/>
  <c r="J12"/>
  <c r="J13"/>
  <c r="J14"/>
  <c r="J24"/>
  <c r="J32"/>
  <c r="J33"/>
  <c r="J46"/>
  <c r="J50"/>
  <c r="J52"/>
  <c r="J55"/>
  <c r="J58"/>
  <c r="J59"/>
  <c r="J67"/>
  <c r="J75"/>
  <c r="J76"/>
  <c r="J80"/>
  <c r="J84"/>
  <c r="J88"/>
  <c r="J89"/>
  <c r="J90"/>
  <c r="J94"/>
  <c r="J95"/>
  <c r="J109"/>
  <c r="J111"/>
  <c r="H88" i="6"/>
  <c r="H87"/>
  <c r="H83"/>
  <c r="H82"/>
  <c r="H78"/>
  <c r="H76"/>
  <c r="H74"/>
  <c r="H72"/>
  <c r="H69"/>
  <c r="H68"/>
  <c r="H64"/>
  <c r="H61"/>
  <c r="H48"/>
  <c r="H47"/>
  <c r="H45"/>
  <c r="H44"/>
  <c r="H36"/>
  <c r="H34"/>
  <c r="H32"/>
  <c r="H30"/>
  <c r="I114" i="5"/>
  <c r="J112"/>
  <c r="I110"/>
  <c r="J110" s="1"/>
  <c r="I108"/>
  <c r="I106"/>
  <c r="I104"/>
  <c r="I103"/>
  <c r="I97"/>
  <c r="I96"/>
  <c r="I93"/>
  <c r="J93" s="1"/>
  <c r="I87"/>
  <c r="J87" s="1"/>
  <c r="I83"/>
  <c r="J83" s="1"/>
  <c r="I82"/>
  <c r="J82" s="1"/>
  <c r="I79"/>
  <c r="J79" s="1"/>
  <c r="I74"/>
  <c r="J74" s="1"/>
  <c r="I66"/>
  <c r="I65" s="1"/>
  <c r="I64" s="1"/>
  <c r="I57"/>
  <c r="H57"/>
  <c r="I56"/>
  <c r="H56"/>
  <c r="I54"/>
  <c r="H54"/>
  <c r="H53" s="1"/>
  <c r="I49"/>
  <c r="H49"/>
  <c r="I48"/>
  <c r="H48"/>
  <c r="I47"/>
  <c r="H47"/>
  <c r="I45"/>
  <c r="J45" s="1"/>
  <c r="H45"/>
  <c r="H44"/>
  <c r="H43" s="1"/>
  <c r="I41"/>
  <c r="H41"/>
  <c r="I40"/>
  <c r="H40"/>
  <c r="I39"/>
  <c r="H39"/>
  <c r="I37"/>
  <c r="H37"/>
  <c r="I36"/>
  <c r="H36"/>
  <c r="I35"/>
  <c r="I31"/>
  <c r="H31"/>
  <c r="H30" s="1"/>
  <c r="I30"/>
  <c r="I29" s="1"/>
  <c r="I27"/>
  <c r="H27"/>
  <c r="I26"/>
  <c r="H26"/>
  <c r="I25"/>
  <c r="H25"/>
  <c r="J25" s="1"/>
  <c r="I23"/>
  <c r="J23" s="1"/>
  <c r="H23"/>
  <c r="I22"/>
  <c r="J22" s="1"/>
  <c r="H22"/>
  <c r="I21"/>
  <c r="J21" s="1"/>
  <c r="H21"/>
  <c r="H17"/>
  <c r="I16"/>
  <c r="I15" s="1"/>
  <c r="I9"/>
  <c r="I8" s="1"/>
  <c r="H9"/>
  <c r="H8" s="1"/>
  <c r="H7" s="1"/>
  <c r="E54" i="2"/>
  <c r="E53" s="1"/>
  <c r="E57"/>
  <c r="E56" s="1"/>
  <c r="E47"/>
  <c r="E46" s="1"/>
  <c r="E43"/>
  <c r="E42" s="1"/>
  <c r="E40"/>
  <c r="E32"/>
  <c r="H108" i="7" l="1"/>
  <c r="H107"/>
  <c r="F9"/>
  <c r="F115" s="1"/>
  <c r="H89"/>
  <c r="H93"/>
  <c r="H51"/>
  <c r="H37"/>
  <c r="G57"/>
  <c r="H94"/>
  <c r="H47"/>
  <c r="H34"/>
  <c r="H28"/>
  <c r="H29"/>
  <c r="H30"/>
  <c r="J108" i="5"/>
  <c r="I128"/>
  <c r="J128" s="1"/>
  <c r="H16"/>
  <c r="I81"/>
  <c r="J81" s="1"/>
  <c r="I102"/>
  <c r="I92"/>
  <c r="I86"/>
  <c r="I78"/>
  <c r="I73"/>
  <c r="J73" s="1"/>
  <c r="J56"/>
  <c r="J57"/>
  <c r="J54"/>
  <c r="J47"/>
  <c r="J48"/>
  <c r="J49"/>
  <c r="E13" i="2"/>
  <c r="D52"/>
  <c r="D51" s="1"/>
  <c r="H63" i="7"/>
  <c r="H11"/>
  <c r="H84" i="6"/>
  <c r="H7"/>
  <c r="H8"/>
  <c r="H12"/>
  <c r="H18"/>
  <c r="H22"/>
  <c r="H23"/>
  <c r="H25"/>
  <c r="H26"/>
  <c r="H50"/>
  <c r="H51"/>
  <c r="H52"/>
  <c r="H40"/>
  <c r="H41"/>
  <c r="J64" i="5"/>
  <c r="J65"/>
  <c r="J66"/>
  <c r="J30"/>
  <c r="J31"/>
  <c r="H29"/>
  <c r="J29" s="1"/>
  <c r="J8"/>
  <c r="I7"/>
  <c r="J7" s="1"/>
  <c r="J9"/>
  <c r="E36" i="2"/>
  <c r="F36" s="1"/>
  <c r="E52"/>
  <c r="E51" s="1"/>
  <c r="H86" i="6"/>
  <c r="H29"/>
  <c r="H39"/>
  <c r="H15" i="5"/>
  <c r="H6" s="1"/>
  <c r="H35"/>
  <c r="I44"/>
  <c r="J44" s="1"/>
  <c r="I53"/>
  <c r="J53" s="1"/>
  <c r="E29" i="2"/>
  <c r="E25"/>
  <c r="F14"/>
  <c r="F21"/>
  <c r="F19"/>
  <c r="D12"/>
  <c r="D11" s="1"/>
  <c r="F53"/>
  <c r="F54"/>
  <c r="F55"/>
  <c r="F56"/>
  <c r="F57"/>
  <c r="F58"/>
  <c r="F15"/>
  <c r="F20"/>
  <c r="F30"/>
  <c r="F31"/>
  <c r="F32"/>
  <c r="F33"/>
  <c r="F34"/>
  <c r="F37"/>
  <c r="F40"/>
  <c r="F41"/>
  <c r="F42"/>
  <c r="F43"/>
  <c r="F44"/>
  <c r="F45"/>
  <c r="F46"/>
  <c r="F47"/>
  <c r="F48"/>
  <c r="F51"/>
  <c r="D15" i="4"/>
  <c r="D14" s="1"/>
  <c r="D13" s="1"/>
  <c r="D19"/>
  <c r="D18" s="1"/>
  <c r="D17" s="1"/>
  <c r="D12" s="1"/>
  <c r="D11" s="1"/>
  <c r="C12"/>
  <c r="C15"/>
  <c r="C14" s="1"/>
  <c r="C13" s="1"/>
  <c r="C19"/>
  <c r="C18" s="1"/>
  <c r="C17" s="1"/>
  <c r="H62" i="7" l="1"/>
  <c r="H78"/>
  <c r="G56"/>
  <c r="H56" s="1"/>
  <c r="H57"/>
  <c r="I101" i="5"/>
  <c r="I72"/>
  <c r="J72" s="1"/>
  <c r="J92"/>
  <c r="I91"/>
  <c r="J91" s="1"/>
  <c r="J86"/>
  <c r="I85"/>
  <c r="J85" s="1"/>
  <c r="J78"/>
  <c r="I77"/>
  <c r="J77" s="1"/>
  <c r="F52" i="2"/>
  <c r="D9"/>
  <c r="C11" i="4"/>
  <c r="E28" i="2"/>
  <c r="F29"/>
  <c r="H57" i="6"/>
  <c r="H56"/>
  <c r="H28"/>
  <c r="I43" i="5"/>
  <c r="J43" s="1"/>
  <c r="H10" i="7" l="1"/>
  <c r="I100" i="5"/>
  <c r="I63"/>
  <c r="J63" s="1"/>
  <c r="E24" i="2"/>
  <c r="F28"/>
  <c r="F13"/>
  <c r="E12"/>
  <c r="H6" i="6"/>
  <c r="I6" i="5"/>
  <c r="H9" i="7" l="1"/>
  <c r="I99" i="5"/>
  <c r="F12" i="2"/>
  <c r="E11"/>
  <c r="F24"/>
  <c r="J6" i="5"/>
  <c r="F11" i="2" l="1"/>
  <c r="E9"/>
  <c r="F9" s="1"/>
  <c r="H91" i="6"/>
  <c r="H5"/>
</calcChain>
</file>

<file path=xl/sharedStrings.xml><?xml version="1.0" encoding="utf-8"?>
<sst xmlns="http://schemas.openxmlformats.org/spreadsheetml/2006/main" count="1803" uniqueCount="367">
  <si>
    <t xml:space="preserve"> Наименование показателя</t>
  </si>
  <si>
    <t>Код строки</t>
  </si>
  <si>
    <t>Код дохода по бюджетной классификации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</si>
  <si>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</si>
  <si>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</si>
  <si>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</si>
  <si>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</si>
  <si>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</si>
  <si>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</si>
  <si>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</si>
  <si>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</si>
  <si>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</si>
  <si>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</si>
  <si>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</si>
  <si>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</si>
  <si>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</si>
  <si>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</si>
  <si>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</si>
  <si>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</si>
  <si>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</si>
  <si>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</si>
  <si>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</si>
  <si>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</si>
  <si>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</si>
  <si>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</si>
  <si>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</si>
  <si>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</si>
  <si>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</si>
  <si>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</si>
  <si>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</si>
  <si>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</si>
  <si>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</si>
  <si>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</si>
  <si>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</si>
  <si>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</si>
  <si>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</si>
  <si>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</si>
  <si>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</si>
  <si>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</si>
  <si>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</si>
  <si>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</si>
  <si>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</si>
  <si>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</si>
  <si>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</si>
  <si>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</si>
  <si>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</si>
  <si>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</si>
  <si>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</si>
  <si>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</si>
  <si>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</si>
  <si>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</si>
  <si>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</si>
  <si>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</si>
  <si>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</si>
  <si>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Доходы, поступающие в порядке возмещения расходов, понесенных в связи с эксплуатацией имущества</t>
  </si>
  <si>
    <t>000 1 13 02060 00 0000 130</t>
  </si>
  <si>
    <t xml:space="preserve">  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</si>
  <si>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</si>
  <si>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</si>
  <si>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</si>
  <si>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</si>
  <si>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</si>
  <si>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Субвенции бюджетам бюджетной системы Российской Федерации</t>
  </si>
  <si>
    <t>000 2 02 30000 00 0000 150</t>
  </si>
  <si>
    <t>000 2 02 35118 00 0000 150</t>
  </si>
  <si>
    <t>000 2 02 35118 10 0000 150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</si>
  <si>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</si>
  <si>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</si>
  <si>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</si>
  <si>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</si>
  <si>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</si>
  <si>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</si>
  <si>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Изменение остатков средств</t>
  </si>
  <si>
    <t>000 01 05 00 00 00 0000 000</t>
  </si>
  <si>
    <t>увеличение остатков средств, всего</t>
  </si>
  <si>
    <t>X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</si>
  <si>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</si>
  <si>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</si>
  <si>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</si>
  <si>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</si>
  <si>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</si>
  <si>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сельских поселений</t>
  </si>
  <si>
    <t>000 01 05 02 01 10 0000 510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</si>
  <si>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</si>
  <si>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</si>
  <si>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</si>
  <si>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</si>
  <si>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</si>
  <si>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</si>
  <si>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сельских поселений</t>
  </si>
  <si>
    <t>000 01 05 02 01 10 0000 610</t>
  </si>
  <si>
    <t>Руководитель</t>
  </si>
  <si>
    <t>(расшифровка подписи)</t>
  </si>
  <si>
    <t>Главный бухгалтер</t>
  </si>
  <si>
    <t/>
  </si>
  <si>
    <t>централизованной бухгалтерии</t>
  </si>
  <si>
    <t>Процент исполнения к утвержденным параметрам доходов</t>
  </si>
  <si>
    <t>Процент исполнения к утвержденным бюджетным назначениям</t>
  </si>
  <si>
    <t>Исполнитель</t>
  </si>
  <si>
    <t>Главный бухгалтер ______________ Денисова Н.А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</si>
  <si>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</si>
  <si>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000 1 01 02080 01 0000 110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</si>
  <si>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</si>
  <si>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</si>
  <si>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</si>
  <si>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</si>
  <si>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</si>
  <si>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</si>
  <si>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</si>
  <si>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</si>
  <si>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</si>
  <si>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000 1 06 01030 10 1000 110</t>
  </si>
  <si>
    <t xml:space="preserve">  Земельный налог с организаций,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</si>
  <si>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000 1 06 06033 10 1000 110</t>
  </si>
  <si>
    <t xml:space="preserve">  Земельный налог с физических лиц, обладающих земельным участком, расположенным в границах сельских поселений  (сумма платежа (перерасчеты, недоимка и задолженность по соответствующему платежу, в том числе по отмененному)</t>
  </si>
  <si>
    <t>000 1 06 06043 10 1000 110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</si>
  <si>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</si>
  <si>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</si>
  <si>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</si>
  <si>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</si>
  <si>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</si>
  <si>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</si>
  <si>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 xml:space="preserve">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</si>
  <si>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рублей</t>
  </si>
  <si>
    <t>Наименование</t>
  </si>
  <si>
    <t>МП</t>
  </si>
  <si>
    <t>ППМП</t>
  </si>
  <si>
    <t>ОМ</t>
  </si>
  <si>
    <t>ГРБС</t>
  </si>
  <si>
    <t>НР</t>
  </si>
  <si>
    <t>ВР</t>
  </si>
  <si>
    <t>Процент кассового исполнения к уточненным годовым назначениям, %</t>
  </si>
  <si>
    <t>Организация деятельности Новодарковичской сельской администрации</t>
  </si>
  <si>
    <t>01</t>
  </si>
  <si>
    <t>Руководство и управление в сфере установленных функций органов местного самоуправления</t>
  </si>
  <si>
    <t>0</t>
  </si>
  <si>
    <t>Новодарковичская сельская администрация</t>
  </si>
  <si>
    <t>80040</t>
  </si>
  <si>
    <t>000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</si>
  <si>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</si>
  <si>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</si>
  <si>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</si>
  <si>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</si>
  <si>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</si>
  <si>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</si>
  <si>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</si>
  <si>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</si>
  <si>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 для обеспечения государственных (муниципальных) нужд</t>
  </si>
  <si>
    <t>244</t>
  </si>
  <si>
    <t>Уплата налогов, сборов и иных обязательных платежей</t>
  </si>
  <si>
    <t>02</t>
  </si>
  <si>
    <t>83360</t>
  </si>
  <si>
    <t>850</t>
  </si>
  <si>
    <t>Уплата налога на имущество организаций и земельного налога</t>
  </si>
  <si>
    <t>851</t>
  </si>
  <si>
    <t>852</t>
  </si>
  <si>
    <t>Уплата иных платежей</t>
  </si>
  <si>
    <t>853</t>
  </si>
  <si>
    <t>Членские взносы некоммерческим организациям</t>
  </si>
  <si>
    <t>03</t>
  </si>
  <si>
    <t>81410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</si>
  <si>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</si>
  <si>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04</t>
  </si>
  <si>
    <t>84210</t>
  </si>
  <si>
    <t>Иные межбюджетные трансферты</t>
  </si>
  <si>
    <t>540</t>
  </si>
  <si>
    <t>Мобилизационная подготовка экономики</t>
  </si>
  <si>
    <t>05</t>
  </si>
  <si>
    <t>51180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</si>
  <si>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</si>
  <si>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06</t>
  </si>
  <si>
    <t>81110</t>
  </si>
  <si>
    <t>Мероприятия в сфере пожарной безопасности</t>
  </si>
  <si>
    <t>07</t>
  </si>
  <si>
    <t>81140</t>
  </si>
  <si>
    <t>Выплаты муниципальных пенсий (доплат к государственным пенсиям)</t>
  </si>
  <si>
    <t>08</t>
  </si>
  <si>
    <t>82450</t>
  </si>
  <si>
    <t>Иные пенсии, социальные доплаты к пенсиям</t>
  </si>
  <si>
    <t>312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</si>
  <si>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</si>
  <si>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09</t>
  </si>
  <si>
    <t>80020</t>
  </si>
  <si>
    <t xml:space="preserve">Оценка имущества, признание прав и регулирование отношений муниципальной собственности </t>
  </si>
  <si>
    <t>10</t>
  </si>
  <si>
    <t>80900</t>
  </si>
  <si>
    <t>Эксплуатация и содержание имущества, находящегося в муниципальной собственности, арендованного недвижимого имущества</t>
  </si>
  <si>
    <t>11</t>
  </si>
  <si>
    <t>80930</t>
  </si>
  <si>
    <t>Закупка энергетических ресурсов</t>
  </si>
  <si>
    <t>247</t>
  </si>
  <si>
    <t xml:space="preserve">Содержание автомобильных дорог и благоустройство территории  муниципального образования «Новодарковичское сельское поселение» 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</si>
  <si>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</si>
  <si>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</si>
  <si>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Организация и обеспечение освещения улиц</t>
  </si>
  <si>
    <t>81690</t>
  </si>
  <si>
    <t>Организация и содержание мест захоронения (кладбищ)</t>
  </si>
  <si>
    <t>81710</t>
  </si>
  <si>
    <t>Мероприятия по благоустройству</t>
  </si>
  <si>
    <t>81730</t>
  </si>
  <si>
    <t>Мероприятия в сфере коммунального хозяйства</t>
  </si>
  <si>
    <t>81740</t>
  </si>
  <si>
    <t xml:space="preserve">Развитие культуры, физической культуры, спорта и организация праздничных мероприятий, на территории муниципального образования «Новодарковичское сельское поселение»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</si>
  <si>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</si>
  <si>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84260</t>
  </si>
  <si>
    <t>Мероприятия по благоустройству (дворовые территории)</t>
  </si>
  <si>
    <t>Непрограммная деятельность</t>
  </si>
  <si>
    <t>70</t>
  </si>
  <si>
    <t>00</t>
  </si>
  <si>
    <t>Реализация переданных полномочий по решению отдельных вопросов местного значения поселения в соответствии с заключенными соглашениями в части осуществления внешнего муниципального финансового контроля</t>
  </si>
  <si>
    <t>84200</t>
  </si>
  <si>
    <t>Резервный фонд местной администрации</t>
  </si>
  <si>
    <t>83030</t>
  </si>
  <si>
    <t>Резервные средства</t>
  </si>
  <si>
    <t>870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</si>
  <si>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</si>
  <si>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</si>
  <si>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</si>
  <si>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83710</t>
  </si>
  <si>
    <t>Всего расходов:</t>
  </si>
  <si>
    <t>Документ, учреждение</t>
  </si>
  <si>
    <t>Вед.</t>
  </si>
  <si>
    <t>Раздел, подраздел</t>
  </si>
  <si>
    <t>Целевая статья</t>
  </si>
  <si>
    <t>Расх.</t>
  </si>
  <si>
    <t xml:space="preserve">  Новодарковичская сельская администрация</t>
  </si>
  <si>
    <t>0000</t>
  </si>
  <si>
    <t>0000000000</t>
  </si>
  <si>
    <t xml:space="preserve">    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</si>
  <si>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</si>
  <si>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</si>
  <si>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</si>
  <si>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</si>
  <si>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</si>
  <si>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7000084200</t>
  </si>
  <si>
    <t>Резервные фонды</t>
  </si>
  <si>
    <t>0111</t>
  </si>
  <si>
    <t>7000083030</t>
  </si>
  <si>
    <t>Другие общегосударственные вопросы</t>
  </si>
  <si>
    <t>0113</t>
  </si>
  <si>
    <t xml:space="preserve">    НАЦИОНАЛЬНАЯ ОБОРОНА</t>
  </si>
  <si>
    <t>0200</t>
  </si>
  <si>
    <t>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</si>
  <si>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</si>
  <si>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</si>
  <si>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</si>
  <si>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</si>
  <si>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</si>
  <si>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</si>
  <si>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 xml:space="preserve">    НАЦИОНАЛЬНАЯ ЭКОНОМИКА</t>
  </si>
  <si>
    <t>0400</t>
  </si>
  <si>
    <t>Дорожное хозяйство (дорожные фонды)</t>
  </si>
  <si>
    <t>0409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</si>
  <si>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</si>
  <si>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</si>
  <si>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</si>
  <si>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</si>
  <si>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>7000083760</t>
  </si>
  <si>
    <t xml:space="preserve">      Коммунальное хозяйство</t>
  </si>
  <si>
    <t>0502</t>
  </si>
  <si>
    <t>уплата иных платежей</t>
  </si>
  <si>
    <t xml:space="preserve">      Благоустройство</t>
  </si>
  <si>
    <t>0503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</si>
  <si>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</si>
  <si>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</si>
  <si>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</si>
  <si>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</si>
  <si>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</si>
  <si>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</si>
  <si>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</si>
  <si>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</si>
  <si>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>Обеспечение сохранности автомобильных дорог местного значения и условий безопасности движения по ним</t>
  </si>
  <si>
    <t>Обеспечение сохранности автомобильных дорог местного значения и условий безопасности движения по ним (областной и районный бюджет)</t>
  </si>
  <si>
    <t>S6170</t>
  </si>
  <si>
    <t>02402S6170</t>
  </si>
  <si>
    <t>Раздел</t>
  </si>
  <si>
    <t>Подраздел</t>
  </si>
  <si>
    <t>0140980020</t>
  </si>
  <si>
    <t>0140180040</t>
  </si>
  <si>
    <t>0140283360</t>
  </si>
  <si>
    <t>13</t>
  </si>
  <si>
    <t>0140381410</t>
  </si>
  <si>
    <t>0140484210</t>
  </si>
  <si>
    <t>0141080900</t>
  </si>
  <si>
    <t>Закупка товаров, работ и услуг для обеспечения государственных (муниципальных) нужд</t>
  </si>
  <si>
    <t>200</t>
  </si>
  <si>
    <t>0141180930</t>
  </si>
  <si>
    <t>0140551180</t>
  </si>
  <si>
    <t>0140681110</t>
  </si>
  <si>
    <t>0140781140</t>
  </si>
  <si>
    <t>Обеспечение сохранности автомобильных дорог местного значения и условий безопасности движения по ним (областной бюджет)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</si>
  <si>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 </t>
  </si>
  <si>
    <t>0240183730</t>
  </si>
  <si>
    <t>0240783360</t>
  </si>
  <si>
    <t>0240881740</t>
  </si>
  <si>
    <t>0240381690</t>
  </si>
  <si>
    <t>0240581710</t>
  </si>
  <si>
    <t>0240681730</t>
  </si>
  <si>
    <t>0440281730</t>
  </si>
  <si>
    <t>0340184260</t>
  </si>
  <si>
    <t>0140882450</t>
  </si>
  <si>
    <t xml:space="preserve">                       Доходы бюджета за 1 квартал 2023 г.</t>
  </si>
  <si>
    <t xml:space="preserve">Утвержденные бюджетные назначения на 2023год </t>
  </si>
  <si>
    <t>Кассовое исполнение            за 1 квартал 2023 года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</si>
  <si>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</si>
  <si>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000 1 01 02130 01 0000 110</t>
  </si>
  <si>
    <t>000 1 01 02130 01 1000 110</t>
  </si>
  <si>
    <t>000 1 06 06043 10 3000 110</t>
  </si>
  <si>
    <t xml:space="preserve"> 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</si>
  <si>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</si>
  <si>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</si>
  <si>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000 1 13 02990 00 0000 130</t>
  </si>
  <si>
    <t>000 1 13 02995 10 0000 130</t>
  </si>
  <si>
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</si>
  <si>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</si>
  <si>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>000 1 11 05026 10 0000 120</t>
  </si>
  <si>
    <t>000 1 11 05026 00 0000 120</t>
  </si>
  <si>
    <t>Распределение расходов бюджета Новодарковичского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за 1 квартал 2023 г.</t>
  </si>
  <si>
    <t>Кассовое исполнение на 01 апреля 2023 года</t>
  </si>
  <si>
    <t xml:space="preserve">Прочая закупка товаров, работ и услуг </t>
  </si>
  <si>
    <t>Уплата прочих налогов и сборов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</si>
  <si>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</si>
  <si>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Прочая закупка товаров, работ и услуг</t>
  </si>
  <si>
    <t>Развитие кадрового потенциала, преподготовка и повышение квалификации персонала</t>
  </si>
  <si>
    <t>12</t>
  </si>
  <si>
    <t>81400</t>
  </si>
  <si>
    <t>Мероприятия по землеустройству и землепользованию</t>
  </si>
  <si>
    <t>80910</t>
  </si>
  <si>
    <t>Реализация инициативных проектов</t>
  </si>
  <si>
    <t xml:space="preserve">Реализация инициативных проектов (Ремонт памятника «Братская могила советских воинов, погибших в 1943 году в боях с немецко-фашистскими захватчиками» с благоустройством прилегающей территории в пос. Новые Дарковичи Брянского района Брянской области) </t>
  </si>
  <si>
    <t>S5871</t>
  </si>
  <si>
    <t xml:space="preserve">Реализация инициативных проектов (Благоустройство зоны отдыха со спортивно-игровой площадкой на территории МКД №1, №2 (территория дома-интерната) в с. Дарковичи Брянского района Брянской области) </t>
  </si>
  <si>
    <t>S5872</t>
  </si>
  <si>
    <t xml:space="preserve">«Формирование современной 
городской среды на территории 
Новодарковичского сельского поселения»
</t>
  </si>
  <si>
    <t>Организация и проведение выборов и референдумов</t>
  </si>
  <si>
    <t>80060</t>
  </si>
  <si>
    <t>Специальные расходы</t>
  </si>
  <si>
    <t>880</t>
  </si>
  <si>
    <t>Кассовое исполнение на  1 апреля 2023 г.</t>
  </si>
  <si>
    <t>Развитие кадрового потенциала, переподготовка и повышение квалификации персонала</t>
  </si>
  <si>
    <t>0140181400</t>
  </si>
  <si>
    <t>Обеспечение проведения выборов и референдумов</t>
  </si>
  <si>
    <t>7000080060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</si>
  <si>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</si>
  <si>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0200216170</t>
  </si>
  <si>
    <t>Другие вопросы в области национальной экономики</t>
  </si>
  <si>
    <t>0240980910</t>
  </si>
  <si>
    <t>0241083710</t>
  </si>
  <si>
    <t>02411S5871</t>
  </si>
  <si>
    <t>02411S5872</t>
  </si>
  <si>
    <t xml:space="preserve"> </t>
  </si>
  <si>
    <t>Ведомственная структура расходов бюджета Новодарковичского сельского поселения Брянского муниципального района Брянской области за 1 квартал  2023 г.</t>
  </si>
  <si>
    <t>Сумма на 2023 год (уточненная)</t>
  </si>
  <si>
    <t>Развитие кадрового потенциала, переодготовка и повышение квалифиции персонала</t>
  </si>
  <si>
    <t>0107</t>
  </si>
  <si>
    <t>01401080900</t>
  </si>
  <si>
    <t>02002S6170</t>
  </si>
  <si>
    <t>0412</t>
  </si>
  <si>
    <t xml:space="preserve">                  Источники внутреннего финансирования дефицита бюджета Новодарковичского сельского поселения                                                                                                          Брянского муниципального района Брянской области за 1 квартал 2023 года</t>
  </si>
  <si>
    <t>Утвержденные бюджетные назначения на 2023 год (уточненные)</t>
  </si>
  <si>
    <t>Кассовое исполнение            за  1 квартал 2023 г.</t>
  </si>
  <si>
    <t xml:space="preserve">Распределение бюджетных ассигнований из бюджета Новодарковичского сельского поселения Брянского муниципального района Брянской области по разделам, подразделам, целевым статьям, группам видов расходов классификации расходов бюджетов Российской Федерации за 1 квартал 2023 года </t>
  </si>
  <si>
    <r>
      <t>Приложение №1 к Постановлению Новодарковичской сельской администрации  от 19 апреля 2023 г. №</t>
    </r>
    <r>
      <rPr>
        <u/>
        <sz val="11"/>
        <rFont val="Calibri"/>
        <family val="2"/>
        <charset val="204"/>
        <scheme val="minor"/>
      </rPr>
      <t>93</t>
    </r>
  </si>
  <si>
    <r>
      <t>Приложение №2 к Постановлению Новодарковичской сельской администрации  от  19 апреля 2023 г. №</t>
    </r>
    <r>
      <rPr>
        <u/>
        <sz val="10"/>
        <color rgb="FF000000"/>
        <rFont val="Arial Cyr"/>
        <charset val="204"/>
      </rPr>
      <t xml:space="preserve">93 </t>
    </r>
  </si>
  <si>
    <r>
      <t>Приложение №3 к Постановлению Новодарковичской сельской администрации  от  19 апреля 2023 г. №</t>
    </r>
    <r>
      <rPr>
        <u/>
        <sz val="11"/>
        <rFont val="Calibri"/>
        <family val="2"/>
        <charset val="204"/>
        <scheme val="minor"/>
      </rPr>
      <t>93</t>
    </r>
  </si>
  <si>
    <r>
      <t>Приложение №4 к Постановлению Новодарковичской сельской администрации  от 19 апреля 2023 г. №</t>
    </r>
    <r>
      <rPr>
        <u/>
        <sz val="10"/>
        <rFont val="Arial"/>
        <family val="2"/>
        <charset val="204"/>
      </rPr>
      <t xml:space="preserve"> 93</t>
    </r>
  </si>
  <si>
    <r>
      <t>Приложение №5 к Постановлению Новодарковичской сельской администрации  от  апреля 2023 г. №</t>
    </r>
    <r>
      <rPr>
        <u/>
        <sz val="11"/>
        <rFont val="Calibri"/>
        <family val="2"/>
        <charset val="204"/>
        <scheme val="minor"/>
      </rPr>
      <t>93</t>
    </r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</si>
</sst>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34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0"/>
      <color rgb="FF000000"/>
      <name val="Arial Cyr"/>
      <family val="2"/>
    </font>
    <font>
      <b/>
      <sz val="11.5"/>
      <name val="Arial Cyr"/>
      <charset val="204"/>
    </font>
    <font>
      <sz val="11.5"/>
      <name val="Arial Cyr"/>
      <charset val="204"/>
    </font>
    <font>
      <b/>
      <sz val="10"/>
      <color rgb="FF000000"/>
      <name val="Arial Cyr"/>
      <family val="2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  <font>
      <sz val="8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rgb="FF00000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9"/>
      <color rgb="FF000000"/>
      <name val="Arial Cyr"/>
      <family val="2"/>
    </font>
    <font>
      <sz val="8"/>
      <color rgb="FF000000"/>
      <name val="Arial Cyr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name val="Calibri"/>
      <family val="2"/>
      <charset val="204"/>
      <scheme val="minor"/>
    </font>
    <font>
      <u/>
      <sz val="10"/>
      <color rgb="FF000000"/>
      <name val="Arial Cyr"/>
      <charset val="204"/>
    </font>
    <font>
      <u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4" applyNumberFormat="1" applyProtection="1">
      <alignment horizontal="right"/>
    </xf>
    <xf numFmtId="0" fontId="3" fillId="0" borderId="1" xfId="10" applyNumberFormat="1" applyProtection="1"/>
    <xf numFmtId="0" fontId="6" fillId="0" borderId="1" xfId="14" applyNumberFormat="1" applyProtection="1"/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0" fontId="3" fillId="0" borderId="21" xfId="44" applyNumberFormat="1" applyProtection="1">
      <alignment horizontal="left" wrapText="1" indent="2"/>
    </xf>
    <xf numFmtId="49" fontId="3" fillId="0" borderId="1" xfId="48" applyNumberFormat="1" applyProtection="1">
      <alignment horizontal="right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49" fontId="3" fillId="0" borderId="17" xfId="84" applyNumberFormat="1" applyProtection="1">
      <alignment horizontal="center" vertical="center"/>
    </xf>
    <xf numFmtId="49" fontId="3" fillId="0" borderId="13" xfId="87" applyNumberFormat="1" applyProtection="1">
      <alignment horizontal="center" vertical="center"/>
    </xf>
    <xf numFmtId="4" fontId="3" fillId="0" borderId="13" xfId="91" applyNumberFormat="1" applyProtection="1">
      <alignment horizontal="right" shrinkToFit="1"/>
    </xf>
    <xf numFmtId="0" fontId="8" fillId="0" borderId="27" xfId="94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49" fontId="1" fillId="0" borderId="1" xfId="107" applyNumberFormat="1" applyProtection="1"/>
    <xf numFmtId="0" fontId="9" fillId="0" borderId="1" xfId="110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0" fontId="8" fillId="0" borderId="1" xfId="117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Alignment="1" applyProtection="1">
      <alignment horizontal="center" vertical="center"/>
    </xf>
    <xf numFmtId="0" fontId="6" fillId="0" borderId="1" xfId="14" applyNumberFormat="1" applyBorder="1" applyProtection="1"/>
    <xf numFmtId="49" fontId="1" fillId="0" borderId="1" xfId="107" applyNumberFormat="1" applyBorder="1" applyProtection="1"/>
    <xf numFmtId="49" fontId="3" fillId="0" borderId="1" xfId="75" applyNumberFormat="1" applyBorder="1" applyProtection="1">
      <alignment horizontal="center"/>
    </xf>
    <xf numFmtId="0" fontId="9" fillId="0" borderId="1" xfId="110" applyNumberFormat="1" applyBorder="1" applyProtection="1">
      <alignment horizontal="center"/>
    </xf>
    <xf numFmtId="0" fontId="3" fillId="0" borderId="1" xfId="10" applyNumberFormat="1" applyBorder="1" applyProtection="1"/>
    <xf numFmtId="0" fontId="8" fillId="0" borderId="1" xfId="117" applyNumberFormat="1" applyBorder="1" applyProtection="1"/>
    <xf numFmtId="0" fontId="3" fillId="0" borderId="1" xfId="110" applyNumberFormat="1" applyFont="1" applyAlignment="1" applyProtection="1">
      <alignment horizontal="left"/>
    </xf>
    <xf numFmtId="4" fontId="3" fillId="0" borderId="35" xfId="54" applyNumberFormat="1" applyBorder="1" applyProtection="1">
      <alignment horizontal="right" shrinkToFit="1"/>
    </xf>
    <xf numFmtId="4" fontId="3" fillId="0" borderId="34" xfId="54" applyNumberFormat="1" applyBorder="1" applyProtection="1">
      <alignment horizontal="right" shrinkToFit="1"/>
    </xf>
    <xf numFmtId="0" fontId="1" fillId="0" borderId="1" xfId="32" applyNumberFormat="1" applyBorder="1" applyProtection="1"/>
    <xf numFmtId="49" fontId="13" fillId="0" borderId="16" xfId="37" applyNumberFormat="1" applyFont="1" applyProtection="1">
      <alignment horizontal="center" wrapText="1"/>
    </xf>
    <xf numFmtId="49" fontId="13" fillId="0" borderId="17" xfId="38" applyNumberFormat="1" applyFont="1" applyProtection="1">
      <alignment horizontal="center"/>
    </xf>
    <xf numFmtId="0" fontId="13" fillId="0" borderId="21" xfId="44" applyNumberFormat="1" applyFont="1" applyProtection="1">
      <alignment horizontal="left" wrapText="1" indent="2"/>
    </xf>
    <xf numFmtId="0" fontId="14" fillId="0" borderId="1" xfId="0" applyNumberFormat="1" applyFont="1" applyFill="1" applyBorder="1" applyAlignment="1" applyProtection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3" xfId="33" applyNumberFormat="1" applyFont="1" applyAlignment="1" applyProtection="1">
      <alignment horizontal="center" vertical="center" wrapText="1"/>
      <protection locked="0"/>
    </xf>
    <xf numFmtId="0" fontId="14" fillId="0" borderId="13" xfId="33" applyNumberFormat="1" applyFont="1" applyFill="1" applyAlignment="1" applyProtection="1">
      <alignment horizontal="center" vertical="center" wrapText="1"/>
      <protection locked="0"/>
    </xf>
    <xf numFmtId="0" fontId="17" fillId="0" borderId="13" xfId="34" applyNumberFormat="1" applyFont="1" applyBorder="1" applyAlignment="1" applyProtection="1">
      <alignment horizontal="center" vertical="top" wrapText="1"/>
      <protection locked="0"/>
    </xf>
    <xf numFmtId="49" fontId="17" fillId="0" borderId="13" xfId="34" applyNumberFormat="1" applyFont="1" applyBorder="1" applyAlignment="1" applyProtection="1">
      <alignment horizontal="left" vertical="top" wrapText="1"/>
      <protection locked="0"/>
    </xf>
    <xf numFmtId="0" fontId="17" fillId="0" borderId="13" xfId="34" applyNumberFormat="1" applyFont="1" applyBorder="1" applyAlignment="1" applyProtection="1">
      <alignment horizontal="left" vertical="top" wrapText="1"/>
      <protection locked="0"/>
    </xf>
    <xf numFmtId="0" fontId="17" fillId="0" borderId="13" xfId="34" applyNumberFormat="1" applyFont="1" applyBorder="1" applyAlignment="1" applyProtection="1">
      <alignment horizontal="right" vertical="top" wrapText="1"/>
      <protection locked="0"/>
    </xf>
    <xf numFmtId="49" fontId="17" fillId="0" borderId="13" xfId="34" applyNumberFormat="1" applyFont="1" applyBorder="1" applyAlignment="1" applyProtection="1">
      <alignment horizontal="right" vertical="top" wrapText="1"/>
      <protection locked="0"/>
    </xf>
    <xf numFmtId="49" fontId="17" fillId="0" borderId="13" xfId="37" applyNumberFormat="1" applyFont="1" applyBorder="1" applyAlignment="1" applyProtection="1">
      <alignment horizontal="center" vertical="top" shrinkToFit="1"/>
      <protection locked="0"/>
    </xf>
    <xf numFmtId="4" fontId="18" fillId="0" borderId="23" xfId="41" applyNumberFormat="1" applyFont="1" applyFill="1" applyBorder="1" applyAlignment="1" applyProtection="1">
      <alignment horizontal="right" vertical="top" shrinkToFit="1"/>
      <protection locked="0"/>
    </xf>
    <xf numFmtId="0" fontId="18" fillId="0" borderId="13" xfId="34" applyNumberFormat="1" applyFont="1" applyBorder="1" applyAlignment="1" applyProtection="1">
      <alignment vertical="top" wrapText="1"/>
      <protection locked="0"/>
    </xf>
    <xf numFmtId="49" fontId="18" fillId="0" borderId="13" xfId="34" applyNumberFormat="1" applyFont="1" applyBorder="1" applyAlignment="1" applyProtection="1">
      <alignment vertical="top" wrapText="1"/>
      <protection locked="0"/>
    </xf>
    <xf numFmtId="0" fontId="19" fillId="0" borderId="13" xfId="34" applyNumberFormat="1" applyFont="1" applyBorder="1" applyAlignment="1" applyProtection="1">
      <alignment vertical="top" wrapText="1"/>
      <protection locked="0"/>
    </xf>
    <xf numFmtId="49" fontId="19" fillId="0" borderId="13" xfId="34" applyNumberFormat="1" applyFont="1" applyBorder="1" applyAlignment="1" applyProtection="1">
      <alignment horizontal="right" vertical="top" wrapText="1"/>
      <protection locked="0"/>
    </xf>
    <xf numFmtId="49" fontId="14" fillId="0" borderId="13" xfId="37" applyNumberFormat="1" applyFont="1" applyBorder="1" applyAlignment="1" applyProtection="1">
      <alignment horizontal="center" vertical="top" shrinkToFit="1"/>
      <protection locked="0"/>
    </xf>
    <xf numFmtId="4" fontId="18" fillId="0" borderId="13" xfId="41" applyNumberFormat="1" applyFont="1" applyFill="1" applyBorder="1" applyAlignment="1" applyProtection="1">
      <alignment horizontal="right" vertical="top" shrinkToFit="1"/>
      <protection locked="0"/>
    </xf>
    <xf numFmtId="49" fontId="19" fillId="0" borderId="13" xfId="34" applyNumberFormat="1" applyFont="1" applyBorder="1" applyAlignment="1" applyProtection="1">
      <alignment vertical="top" wrapText="1"/>
      <protection locked="0"/>
    </xf>
    <xf numFmtId="4" fontId="19" fillId="0" borderId="13" xfId="41" applyNumberFormat="1" applyFont="1" applyFill="1" applyBorder="1" applyAlignment="1" applyProtection="1">
      <alignment horizontal="right" vertical="top" shrinkToFit="1"/>
      <protection locked="0"/>
    </xf>
    <xf numFmtId="0" fontId="19" fillId="0" borderId="13" xfId="34" applyNumberFormat="1" applyFont="1" applyBorder="1" applyAlignment="1" applyProtection="1">
      <alignment horizontal="right" vertical="top" wrapText="1"/>
      <protection locked="0"/>
    </xf>
    <xf numFmtId="4" fontId="19" fillId="4" borderId="13" xfId="41" applyNumberFormat="1" applyFont="1" applyFill="1" applyBorder="1" applyAlignment="1" applyProtection="1">
      <alignment horizontal="right" vertical="top" shrinkToFit="1"/>
      <protection locked="0"/>
    </xf>
    <xf numFmtId="4" fontId="18" fillId="4" borderId="13" xfId="41" applyNumberFormat="1" applyFont="1" applyFill="1" applyBorder="1" applyAlignment="1" applyProtection="1">
      <alignment horizontal="right" vertical="top" shrinkToFit="1"/>
      <protection locked="0"/>
    </xf>
    <xf numFmtId="49" fontId="19" fillId="0" borderId="13" xfId="37" applyNumberFormat="1" applyFont="1" applyBorder="1" applyAlignment="1" applyProtection="1">
      <alignment horizontal="center" vertical="top" shrinkToFit="1"/>
      <protection locked="0"/>
    </xf>
    <xf numFmtId="4" fontId="19" fillId="0" borderId="23" xfId="41" applyNumberFormat="1" applyFont="1" applyFill="1" applyBorder="1" applyAlignment="1" applyProtection="1">
      <alignment horizontal="right" vertical="top" shrinkToFit="1"/>
      <protection locked="0"/>
    </xf>
    <xf numFmtId="0" fontId="17" fillId="0" borderId="13" xfId="34" applyNumberFormat="1" applyFont="1" applyBorder="1" applyAlignment="1" applyProtection="1">
      <alignment vertical="top" wrapText="1"/>
      <protection locked="0"/>
    </xf>
    <xf numFmtId="49" fontId="18" fillId="0" borderId="13" xfId="34" applyNumberFormat="1" applyFont="1" applyBorder="1" applyAlignment="1" applyProtection="1">
      <alignment horizontal="right" vertical="top" wrapText="1"/>
      <protection locked="0"/>
    </xf>
    <xf numFmtId="0" fontId="18" fillId="0" borderId="13" xfId="34" applyNumberFormat="1" applyFont="1" applyBorder="1" applyAlignment="1" applyProtection="1">
      <alignment horizontal="left" vertical="top" wrapText="1"/>
      <protection locked="0"/>
    </xf>
    <xf numFmtId="49" fontId="18" fillId="0" borderId="13" xfId="34" applyNumberFormat="1" applyFont="1" applyBorder="1" applyAlignment="1" applyProtection="1">
      <alignment horizontal="left" vertical="top" wrapText="1"/>
      <protection locked="0"/>
    </xf>
    <xf numFmtId="0" fontId="19" fillId="0" borderId="13" xfId="34" applyNumberFormat="1" applyFont="1" applyBorder="1" applyAlignment="1" applyProtection="1">
      <alignment horizontal="left" vertical="top" wrapText="1"/>
      <protection locked="0"/>
    </xf>
    <xf numFmtId="49" fontId="19" fillId="0" borderId="13" xfId="34" applyNumberFormat="1" applyFont="1" applyBorder="1" applyAlignment="1" applyProtection="1">
      <alignment horizontal="left" vertical="top" wrapText="1"/>
      <protection locked="0"/>
    </xf>
    <xf numFmtId="0" fontId="18" fillId="0" borderId="13" xfId="34" applyNumberFormat="1" applyFont="1" applyBorder="1" applyAlignment="1" applyProtection="1">
      <alignment horizontal="right" vertical="top" wrapText="1"/>
      <protection locked="0"/>
    </xf>
    <xf numFmtId="49" fontId="18" fillId="0" borderId="13" xfId="37" applyNumberFormat="1" applyFont="1" applyBorder="1" applyAlignment="1" applyProtection="1">
      <alignment horizontal="center" vertical="top" shrinkToFit="1"/>
      <protection locked="0"/>
    </xf>
    <xf numFmtId="49" fontId="17" fillId="0" borderId="13" xfId="34" applyNumberFormat="1" applyFont="1" applyBorder="1" applyAlignment="1" applyProtection="1">
      <alignment vertical="top" wrapText="1"/>
      <protection locked="0"/>
    </xf>
    <xf numFmtId="0" fontId="18" fillId="0" borderId="13" xfId="34" applyNumberFormat="1" applyFont="1" applyBorder="1" applyAlignment="1" applyProtection="1">
      <alignment horizontal="center" vertical="top" wrapText="1"/>
      <protection locked="0"/>
    </xf>
    <xf numFmtId="0" fontId="20" fillId="0" borderId="1" xfId="0" applyFont="1" applyFill="1" applyBorder="1" applyAlignment="1">
      <alignment vertical="top" wrapText="1"/>
    </xf>
    <xf numFmtId="4" fontId="21" fillId="4" borderId="13" xfId="41" applyNumberFormat="1" applyFont="1" applyFill="1" applyBorder="1" applyAlignment="1" applyProtection="1">
      <alignment horizontal="right" vertical="top" shrinkToFit="1"/>
      <protection locked="0"/>
    </xf>
    <xf numFmtId="0" fontId="22" fillId="0" borderId="13" xfId="34" applyNumberFormat="1" applyFont="1" applyBorder="1" applyAlignment="1" applyProtection="1">
      <alignment vertical="top" wrapText="1"/>
      <protection locked="0"/>
    </xf>
    <xf numFmtId="4" fontId="23" fillId="4" borderId="13" xfId="41" applyNumberFormat="1" applyFont="1" applyFill="1" applyBorder="1" applyAlignment="1" applyProtection="1">
      <alignment horizontal="right" vertical="top" shrinkToFit="1"/>
      <protection locked="0"/>
    </xf>
    <xf numFmtId="0" fontId="19" fillId="0" borderId="13" xfId="34" applyNumberFormat="1" applyFont="1" applyFill="1" applyBorder="1" applyAlignment="1" applyProtection="1">
      <alignment vertical="top" wrapText="1"/>
      <protection locked="0"/>
    </xf>
    <xf numFmtId="49" fontId="19" fillId="0" borderId="13" xfId="34" applyNumberFormat="1" applyFont="1" applyFill="1" applyBorder="1" applyAlignment="1" applyProtection="1">
      <alignment horizontal="right" vertical="top" wrapText="1"/>
      <protection locked="0"/>
    </xf>
    <xf numFmtId="49" fontId="14" fillId="0" borderId="13" xfId="37" applyNumberFormat="1" applyFont="1" applyFill="1" applyBorder="1" applyAlignment="1" applyProtection="1">
      <alignment horizontal="center" vertical="top" shrinkToFit="1"/>
      <protection locked="0"/>
    </xf>
    <xf numFmtId="4" fontId="17" fillId="0" borderId="11" xfId="14" applyNumberFormat="1" applyFont="1" applyFill="1" applyBorder="1" applyAlignment="1" applyProtection="1">
      <alignment horizontal="right" vertical="top" shrinkToFit="1"/>
      <protection locked="0"/>
    </xf>
    <xf numFmtId="4" fontId="18" fillId="0" borderId="17" xfId="39" applyNumberFormat="1" applyFont="1" applyProtection="1">
      <alignment horizontal="right" shrinkToFit="1"/>
    </xf>
    <xf numFmtId="4" fontId="18" fillId="0" borderId="38" xfId="39" applyNumberFormat="1" applyFont="1" applyBorder="1" applyProtection="1">
      <alignment horizontal="right" shrinkToFit="1"/>
    </xf>
    <xf numFmtId="4" fontId="19" fillId="0" borderId="20" xfId="43" applyNumberFormat="1" applyFont="1" applyProtection="1">
      <alignment horizontal="right" shrinkToFit="1"/>
    </xf>
    <xf numFmtId="4" fontId="19" fillId="0" borderId="39" xfId="39" applyNumberFormat="1" applyFont="1" applyBorder="1" applyProtection="1">
      <alignment horizontal="right" shrinkToFit="1"/>
    </xf>
    <xf numFmtId="4" fontId="18" fillId="0" borderId="23" xfId="47" applyNumberFormat="1" applyFont="1" applyProtection="1">
      <alignment horizontal="right" shrinkToFit="1"/>
    </xf>
    <xf numFmtId="4" fontId="18" fillId="0" borderId="37" xfId="39" applyNumberFormat="1" applyFont="1" applyBorder="1" applyProtection="1">
      <alignment horizontal="right" shrinkToFit="1"/>
    </xf>
    <xf numFmtId="4" fontId="18" fillId="0" borderId="36" xfId="39" applyNumberFormat="1" applyFont="1" applyBorder="1" applyProtection="1">
      <alignment horizontal="right" shrinkToFit="1"/>
    </xf>
    <xf numFmtId="4" fontId="19" fillId="0" borderId="23" xfId="47" applyNumberFormat="1" applyFont="1" applyProtection="1">
      <alignment horizontal="right" shrinkToFit="1"/>
    </xf>
    <xf numFmtId="4" fontId="19" fillId="0" borderId="36" xfId="39" applyNumberFormat="1" applyFont="1" applyBorder="1" applyProtection="1">
      <alignment horizontal="right" shrinkToFit="1"/>
    </xf>
    <xf numFmtId="49" fontId="18" fillId="0" borderId="22" xfId="45" applyNumberFormat="1" applyFont="1" applyProtection="1">
      <alignment horizontal="center" shrinkToFit="1"/>
    </xf>
    <xf numFmtId="49" fontId="18" fillId="0" borderId="23" xfId="46" applyNumberFormat="1" applyFont="1" applyProtection="1">
      <alignment horizontal="center"/>
    </xf>
    <xf numFmtId="49" fontId="19" fillId="0" borderId="22" xfId="45" applyNumberFormat="1" applyFont="1" applyProtection="1">
      <alignment horizontal="center" shrinkToFit="1"/>
    </xf>
    <xf numFmtId="49" fontId="19" fillId="0" borderId="23" xfId="46" applyNumberFormat="1" applyFont="1" applyProtection="1">
      <alignment horizontal="center"/>
    </xf>
    <xf numFmtId="0" fontId="18" fillId="0" borderId="15" xfId="36" applyNumberFormat="1" applyFont="1" applyProtection="1">
      <alignment horizontal="left" wrapText="1"/>
    </xf>
    <xf numFmtId="0" fontId="15" fillId="0" borderId="2" xfId="0" applyFont="1" applyFill="1" applyBorder="1" applyAlignment="1">
      <alignment horizontal="center" vertical="center" wrapText="1"/>
    </xf>
    <xf numFmtId="49" fontId="14" fillId="0" borderId="40" xfId="37" applyNumberFormat="1" applyFont="1" applyBorder="1" applyAlignment="1" applyProtection="1">
      <alignment horizontal="center" vertical="top" shrinkToFit="1"/>
      <protection locked="0"/>
    </xf>
    <xf numFmtId="4" fontId="19" fillId="0" borderId="36" xfId="41" applyNumberFormat="1" applyFont="1" applyFill="1" applyBorder="1" applyAlignment="1" applyProtection="1">
      <alignment horizontal="right" vertical="top" shrinkToFit="1"/>
      <protection locked="0"/>
    </xf>
    <xf numFmtId="0" fontId="25" fillId="0" borderId="13" xfId="33" applyNumberFormat="1" applyFont="1" applyAlignment="1" applyProtection="1">
      <alignment horizontal="center" vertical="center" wrapText="1"/>
      <protection locked="0"/>
    </xf>
    <xf numFmtId="4" fontId="19" fillId="0" borderId="40" xfId="41" applyNumberFormat="1" applyFont="1" applyFill="1" applyBorder="1" applyAlignment="1" applyProtection="1">
      <alignment horizontal="right" vertical="top" shrinkToFit="1"/>
      <protection locked="0"/>
    </xf>
    <xf numFmtId="0" fontId="26" fillId="0" borderId="21" xfId="44" applyNumberFormat="1" applyFont="1" applyProtection="1">
      <alignment horizontal="left" wrapText="1" indent="2"/>
    </xf>
    <xf numFmtId="49" fontId="27" fillId="0" borderId="36" xfId="0" applyNumberFormat="1" applyFont="1" applyFill="1" applyBorder="1" applyAlignment="1">
      <alignment wrapText="1"/>
    </xf>
    <xf numFmtId="49" fontId="24" fillId="0" borderId="36" xfId="0" applyNumberFormat="1" applyFont="1" applyFill="1" applyBorder="1" applyAlignment="1">
      <alignment wrapText="1"/>
    </xf>
    <xf numFmtId="49" fontId="24" fillId="0" borderId="36" xfId="0" applyNumberFormat="1" applyFont="1" applyFill="1" applyBorder="1" applyAlignment="1">
      <alignment horizontal="left" wrapText="1"/>
    </xf>
    <xf numFmtId="4" fontId="19" fillId="4" borderId="40" xfId="41" applyNumberFormat="1" applyFont="1" applyFill="1" applyBorder="1" applyAlignment="1" applyProtection="1">
      <alignment horizontal="right" vertical="top" shrinkToFit="1"/>
      <protection locked="0"/>
    </xf>
    <xf numFmtId="4" fontId="18" fillId="4" borderId="40" xfId="41" applyNumberFormat="1" applyFont="1" applyFill="1" applyBorder="1" applyAlignment="1" applyProtection="1">
      <alignment horizontal="right" vertical="top" shrinkToFit="1"/>
      <protection locked="0"/>
    </xf>
    <xf numFmtId="4" fontId="19" fillId="0" borderId="42" xfId="41" applyNumberFormat="1" applyFont="1" applyFill="1" applyBorder="1" applyAlignment="1" applyProtection="1">
      <alignment horizontal="right" vertical="top" shrinkToFit="1"/>
      <protection locked="0"/>
    </xf>
    <xf numFmtId="2" fontId="24" fillId="0" borderId="36" xfId="0" applyNumberFormat="1" applyFont="1" applyBorder="1"/>
    <xf numFmtId="0" fontId="28" fillId="0" borderId="0" xfId="0" applyFont="1"/>
    <xf numFmtId="4" fontId="27" fillId="0" borderId="36" xfId="0" applyNumberFormat="1" applyFont="1" applyBorder="1"/>
    <xf numFmtId="4" fontId="24" fillId="0" borderId="36" xfId="0" applyNumberFormat="1" applyFont="1" applyBorder="1"/>
    <xf numFmtId="4" fontId="24" fillId="0" borderId="36" xfId="0" applyNumberFormat="1" applyFont="1" applyBorder="1" applyAlignment="1">
      <alignment vertical="top"/>
    </xf>
    <xf numFmtId="4" fontId="29" fillId="0" borderId="23" xfId="41" applyNumberFormat="1" applyFont="1" applyFill="1" applyBorder="1" applyAlignment="1" applyProtection="1">
      <alignment horizontal="right" vertical="top" shrinkToFit="1"/>
      <protection locked="0"/>
    </xf>
    <xf numFmtId="49" fontId="18" fillId="0" borderId="40" xfId="37" applyNumberFormat="1" applyFont="1" applyBorder="1" applyAlignment="1" applyProtection="1">
      <alignment horizontal="center" vertical="top" shrinkToFit="1"/>
      <protection locked="0"/>
    </xf>
    <xf numFmtId="4" fontId="18" fillId="0" borderId="36" xfId="41" applyNumberFormat="1" applyFont="1" applyFill="1" applyBorder="1" applyAlignment="1" applyProtection="1">
      <alignment horizontal="right" vertical="top" shrinkToFit="1"/>
      <protection locked="0"/>
    </xf>
    <xf numFmtId="0" fontId="22" fillId="0" borderId="13" xfId="34" applyNumberFormat="1" applyFont="1" applyFill="1" applyBorder="1" applyAlignment="1" applyProtection="1">
      <alignment vertical="top" wrapText="1"/>
      <protection locked="0"/>
    </xf>
    <xf numFmtId="4" fontId="30" fillId="4" borderId="13" xfId="41" applyNumberFormat="1" applyFont="1" applyFill="1" applyBorder="1" applyAlignment="1" applyProtection="1">
      <alignment horizontal="right" vertical="top" shrinkToFit="1"/>
      <protection locked="0"/>
    </xf>
    <xf numFmtId="4" fontId="18" fillId="0" borderId="40" xfId="41" applyNumberFormat="1" applyFont="1" applyFill="1" applyBorder="1" applyAlignment="1" applyProtection="1">
      <alignment horizontal="right" vertical="top" shrinkToFit="1"/>
      <protection locked="0"/>
    </xf>
    <xf numFmtId="4" fontId="19" fillId="0" borderId="14" xfId="41" applyNumberFormat="1" applyFont="1" applyFill="1" applyBorder="1" applyAlignment="1" applyProtection="1">
      <alignment horizontal="right" vertical="top" shrinkToFit="1"/>
      <protection locked="0"/>
    </xf>
    <xf numFmtId="4" fontId="19" fillId="0" borderId="36" xfId="14" applyNumberFormat="1" applyFont="1" applyFill="1" applyBorder="1" applyAlignment="1" applyProtection="1">
      <alignment horizontal="right" vertical="top" shrinkToFit="1"/>
      <protection locked="0"/>
    </xf>
    <xf numFmtId="4" fontId="23" fillId="0" borderId="23" xfId="41" applyNumberFormat="1" applyFont="1" applyFill="1" applyBorder="1" applyAlignment="1" applyProtection="1">
      <alignment horizontal="right" vertical="top" shrinkToFit="1"/>
      <protection locked="0"/>
    </xf>
    <xf numFmtId="4" fontId="27" fillId="0" borderId="36" xfId="0" applyNumberFormat="1" applyFont="1" applyBorder="1" applyAlignment="1">
      <alignment vertical="top"/>
    </xf>
    <xf numFmtId="0" fontId="19" fillId="0" borderId="20" xfId="34" applyNumberFormat="1" applyFont="1" applyBorder="1" applyAlignment="1" applyProtection="1">
      <alignment vertical="top" wrapText="1"/>
      <protection locked="0"/>
    </xf>
    <xf numFmtId="49" fontId="19" fillId="0" borderId="20" xfId="34" applyNumberFormat="1" applyFont="1" applyBorder="1" applyAlignment="1" applyProtection="1">
      <alignment horizontal="right" vertical="top" wrapText="1"/>
      <protection locked="0"/>
    </xf>
    <xf numFmtId="49" fontId="14" fillId="0" borderId="20" xfId="37" applyNumberFormat="1" applyFont="1" applyBorder="1" applyAlignment="1" applyProtection="1">
      <alignment horizontal="center" vertical="top" shrinkToFit="1"/>
      <protection locked="0"/>
    </xf>
    <xf numFmtId="4" fontId="24" fillId="0" borderId="39" xfId="0" applyNumberFormat="1" applyFont="1" applyBorder="1" applyAlignment="1">
      <alignment vertical="top"/>
    </xf>
    <xf numFmtId="4" fontId="23" fillId="0" borderId="41" xfId="41" applyNumberFormat="1" applyFont="1" applyFill="1" applyBorder="1" applyAlignment="1" applyProtection="1">
      <alignment horizontal="right" vertical="top" shrinkToFit="1"/>
      <protection locked="0"/>
    </xf>
    <xf numFmtId="4" fontId="17" fillId="0" borderId="36" xfId="14" applyNumberFormat="1" applyFont="1" applyFill="1" applyBorder="1" applyAlignment="1" applyProtection="1">
      <alignment horizontal="right" shrinkToFit="1"/>
      <protection locked="0"/>
    </xf>
    <xf numFmtId="4" fontId="27" fillId="0" borderId="36" xfId="0" applyNumberFormat="1" applyFont="1" applyBorder="1" applyAlignment="1"/>
    <xf numFmtId="4" fontId="19" fillId="0" borderId="20" xfId="41" applyNumberFormat="1" applyFont="1" applyFill="1" applyBorder="1" applyAlignment="1" applyProtection="1">
      <alignment horizontal="right" vertical="top" shrinkToFit="1"/>
      <protection locked="0"/>
    </xf>
    <xf numFmtId="4" fontId="18" fillId="0" borderId="43" xfId="41" applyNumberFormat="1" applyFont="1" applyFill="1" applyBorder="1" applyAlignment="1" applyProtection="1">
      <alignment horizontal="right" vertical="top" shrinkToFit="1"/>
      <protection locked="0"/>
    </xf>
    <xf numFmtId="4" fontId="18" fillId="0" borderId="41" xfId="41" applyNumberFormat="1" applyFont="1" applyFill="1" applyBorder="1" applyAlignment="1" applyProtection="1">
      <alignment horizontal="right" vertical="top" shrinkToFit="1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14" fillId="0" borderId="1" xfId="0" applyNumberFormat="1" applyFont="1" applyFill="1" applyBorder="1" applyAlignment="1" applyProtection="1">
      <alignment horizontal="right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36" xfId="0" applyNumberFormat="1" applyFont="1" applyFill="1" applyBorder="1" applyAlignment="1" applyProtection="1">
      <alignment horizontal="right"/>
    </xf>
    <xf numFmtId="0" fontId="0" fillId="0" borderId="0" xfId="0" applyAlignment="1">
      <alignment horizontal="right" wrapText="1"/>
    </xf>
    <xf numFmtId="0" fontId="24" fillId="0" borderId="1" xfId="0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7" fillId="0" borderId="11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right" wrapText="1"/>
      <protection locked="0"/>
    </xf>
    <xf numFmtId="0" fontId="9" fillId="0" borderId="1" xfId="111" applyNumberFormat="1" applyBorder="1" applyProtection="1">
      <alignment horizontal="center"/>
    </xf>
    <xf numFmtId="0" fontId="9" fillId="0" borderId="1" xfId="111" applyBorder="1">
      <alignment horizontal="center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2" fillId="0" borderId="1" xfId="2" applyNumberFormat="1" applyAlignment="1" applyProtection="1">
      <alignment horizontal="center" wrapText="1"/>
    </xf>
    <xf numFmtId="0" fontId="3" fillId="0" borderId="1" xfId="109" applyNumberFormat="1" applyBorder="1" applyProtection="1">
      <alignment horizontal="center" wrapText="1"/>
    </xf>
    <xf numFmtId="0" fontId="3" fillId="0" borderId="1" xfId="109" applyBorder="1">
      <alignment horizontal="center" wrapText="1"/>
    </xf>
    <xf numFmtId="0" fontId="3" fillId="0" borderId="1" xfId="116" applyNumberFormat="1" applyBorder="1" applyProtection="1">
      <alignment horizontal="center"/>
    </xf>
    <xf numFmtId="0" fontId="3" fillId="0" borderId="1" xfId="116" applyBorder="1">
      <alignment horizontal="center"/>
    </xf>
    <xf numFmtId="0" fontId="3" fillId="0" borderId="1" xfId="3" applyNumberFormat="1" applyBorder="1" applyProtection="1">
      <alignment horizontal="center"/>
    </xf>
    <xf numFmtId="0" fontId="3" fillId="0" borderId="1" xfId="3" applyBorder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zoomScaleSheetLayoutView="100" workbookViewId="0">
      <selection activeCell="D1" sqref="D1:F1"/>
    </sheetView>
  </sheetViews>
  <sheetFormatPr defaultRowHeight="15"/>
  <cols>
    <col min="1" max="1" width="50.7109375" style="1" customWidth="1"/>
    <col min="2" max="2" width="13.28515625" style="1" customWidth="1"/>
    <col min="3" max="3" width="24" style="1" customWidth="1"/>
    <col min="4" max="4" width="17.140625" style="1" customWidth="1"/>
    <col min="5" max="5" width="16.42578125" style="1" customWidth="1"/>
    <col min="6" max="6" width="15.28515625" style="1" customWidth="1"/>
    <col min="7" max="7" width="9.140625" style="1" hidden="1"/>
    <col min="8" max="16384" width="9.140625" style="1"/>
  </cols>
  <sheetData>
    <row r="1" spans="1:7" ht="45.75" customHeight="1">
      <c r="D1" s="159" t="s">
        <v>362</v>
      </c>
      <c r="E1" s="159"/>
      <c r="F1" s="159"/>
    </row>
    <row r="2" spans="1:7" ht="12" customHeight="1">
      <c r="A2" s="2"/>
      <c r="B2" s="2"/>
      <c r="C2" s="2"/>
      <c r="D2" s="2"/>
      <c r="E2" s="2"/>
      <c r="F2" s="2"/>
      <c r="G2" s="2"/>
    </row>
    <row r="3" spans="1:7" ht="7.5" customHeight="1">
      <c r="A3" s="51"/>
      <c r="B3" s="51"/>
      <c r="C3" s="51"/>
      <c r="D3" s="51"/>
      <c r="E3" s="51"/>
      <c r="F3" s="51"/>
      <c r="G3" s="3"/>
    </row>
    <row r="4" spans="1:7" ht="14.1" customHeight="1">
      <c r="A4" s="160" t="s">
        <v>301</v>
      </c>
      <c r="B4" s="161"/>
      <c r="C4" s="161"/>
      <c r="D4" s="161"/>
      <c r="E4" s="161"/>
      <c r="F4" s="161"/>
      <c r="G4" s="8"/>
    </row>
    <row r="5" spans="1:7" ht="12.95" customHeight="1">
      <c r="A5" s="162" t="s">
        <v>0</v>
      </c>
      <c r="B5" s="162" t="s">
        <v>1</v>
      </c>
      <c r="C5" s="162" t="s">
        <v>2</v>
      </c>
      <c r="D5" s="164" t="s">
        <v>302</v>
      </c>
      <c r="E5" s="164" t="s">
        <v>303</v>
      </c>
      <c r="F5" s="162" t="s">
        <v>96</v>
      </c>
      <c r="G5" s="9"/>
    </row>
    <row r="6" spans="1:7" ht="12" customHeight="1">
      <c r="A6" s="163"/>
      <c r="B6" s="163"/>
      <c r="C6" s="163"/>
      <c r="D6" s="165"/>
      <c r="E6" s="165"/>
      <c r="F6" s="163"/>
      <c r="G6" s="10"/>
    </row>
    <row r="7" spans="1:7" ht="39" customHeight="1">
      <c r="A7" s="163"/>
      <c r="B7" s="163"/>
      <c r="C7" s="163"/>
      <c r="D7" s="165"/>
      <c r="E7" s="165"/>
      <c r="F7" s="163"/>
      <c r="G7" s="10"/>
    </row>
    <row r="8" spans="1:7" ht="14.25" customHeight="1">
      <c r="A8" s="11">
        <v>1</v>
      </c>
      <c r="B8" s="12">
        <v>2</v>
      </c>
      <c r="C8" s="12">
        <v>3</v>
      </c>
      <c r="D8" s="13" t="s">
        <v>3</v>
      </c>
      <c r="E8" s="13" t="s">
        <v>4</v>
      </c>
      <c r="F8" s="13" t="s">
        <v>5</v>
      </c>
      <c r="G8" s="10"/>
    </row>
    <row r="9" spans="1:7" ht="17.25" customHeight="1">
      <c r="A9" s="121" t="s">
        <v>6</v>
      </c>
      <c r="B9" s="62" t="s">
        <v>7</v>
      </c>
      <c r="C9" s="63" t="s">
        <v>8</v>
      </c>
      <c r="D9" s="108">
        <f>D11+D51</f>
        <v>17140067.710000001</v>
      </c>
      <c r="E9" s="108">
        <f>E11+E51</f>
        <v>178033.33999999997</v>
      </c>
      <c r="F9" s="109">
        <f>E9/D9*100</f>
        <v>1.0386968302122299</v>
      </c>
      <c r="G9" s="10"/>
    </row>
    <row r="10" spans="1:7" ht="15" customHeight="1">
      <c r="A10" s="15" t="s">
        <v>9</v>
      </c>
      <c r="B10" s="16"/>
      <c r="C10" s="17"/>
      <c r="D10" s="110"/>
      <c r="E10" s="110"/>
      <c r="F10" s="111"/>
      <c r="G10" s="61"/>
    </row>
    <row r="11" spans="1:7">
      <c r="A11" s="64" t="s">
        <v>10</v>
      </c>
      <c r="B11" s="117" t="s">
        <v>7</v>
      </c>
      <c r="C11" s="118" t="s">
        <v>11</v>
      </c>
      <c r="D11" s="112">
        <f>D12+D24+D36+D45</f>
        <v>11461759</v>
      </c>
      <c r="E11" s="112">
        <f>E12+E36+E45+E24</f>
        <v>2792.539999999979</v>
      </c>
      <c r="F11" s="113">
        <f t="shared" ref="F11:F58" si="0">E11/D11*100</f>
        <v>2.4363974150913303E-2</v>
      </c>
      <c r="G11" s="61"/>
    </row>
    <row r="12" spans="1:7">
      <c r="A12" s="64" t="s">
        <v>12</v>
      </c>
      <c r="B12" s="117" t="s">
        <v>7</v>
      </c>
      <c r="C12" s="118" t="s">
        <v>13</v>
      </c>
      <c r="D12" s="112">
        <f>D13</f>
        <v>1773722</v>
      </c>
      <c r="E12" s="112">
        <f>E13</f>
        <v>169666.75999999998</v>
      </c>
      <c r="F12" s="114">
        <f t="shared" si="0"/>
        <v>9.5655779203279874</v>
      </c>
      <c r="G12" s="61"/>
    </row>
    <row r="13" spans="1:7">
      <c r="A13" s="64" t="s">
        <v>14</v>
      </c>
      <c r="B13" s="117" t="s">
        <v>7</v>
      </c>
      <c r="C13" s="118" t="s">
        <v>15</v>
      </c>
      <c r="D13" s="112">
        <f>D14+D17+D19+D21</f>
        <v>1773722</v>
      </c>
      <c r="E13" s="112">
        <f>E14+E17+E19+E22</f>
        <v>169666.75999999998</v>
      </c>
      <c r="F13" s="114">
        <f t="shared" si="0"/>
        <v>9.5655779203279874</v>
      </c>
      <c r="G13" s="61"/>
    </row>
    <row r="14" spans="1:7" ht="57">
      <c r="A14" s="18" t="s">
        <v>16</v>
      </c>
      <c r="B14" s="119" t="s">
        <v>7</v>
      </c>
      <c r="C14" s="120" t="s">
        <v>17</v>
      </c>
      <c r="D14" s="115">
        <f>D15</f>
        <v>1007722</v>
      </c>
      <c r="E14" s="115">
        <f>E15+E16</f>
        <v>175750.63999999998</v>
      </c>
      <c r="F14" s="116">
        <f t="shared" si="0"/>
        <v>17.440389313719457</v>
      </c>
      <c r="G14" s="61"/>
    </row>
    <row r="15" spans="1:7" ht="79.5">
      <c r="A15" s="18" t="s">
        <v>102</v>
      </c>
      <c r="B15" s="119" t="s">
        <v>7</v>
      </c>
      <c r="C15" s="120" t="s">
        <v>103</v>
      </c>
      <c r="D15" s="115">
        <v>1007722</v>
      </c>
      <c r="E15" s="115">
        <v>175909.74</v>
      </c>
      <c r="F15" s="116">
        <f t="shared" si="0"/>
        <v>17.456177398131626</v>
      </c>
      <c r="G15" s="61"/>
    </row>
    <row r="16" spans="1:7" ht="79.5">
      <c r="A16" s="18" t="s">
        <v>104</v>
      </c>
      <c r="B16" s="119" t="s">
        <v>7</v>
      </c>
      <c r="C16" s="120" t="s">
        <v>105</v>
      </c>
      <c r="D16" s="115">
        <v>0</v>
      </c>
      <c r="E16" s="115">
        <v>-159.1</v>
      </c>
      <c r="F16" s="116">
        <v>0</v>
      </c>
      <c r="G16" s="61"/>
    </row>
    <row r="17" spans="1:7" ht="90.75">
      <c r="A17" s="18" t="s">
        <v>18</v>
      </c>
      <c r="B17" s="119" t="s">
        <v>7</v>
      </c>
      <c r="C17" s="120" t="s">
        <v>19</v>
      </c>
      <c r="D17" s="115">
        <f>D18</f>
        <v>138000</v>
      </c>
      <c r="E17" s="115">
        <f>E18</f>
        <v>-7814.75</v>
      </c>
      <c r="F17" s="116">
        <v>0</v>
      </c>
      <c r="G17" s="61"/>
    </row>
    <row r="18" spans="1:7" ht="113.25">
      <c r="A18" s="18" t="s">
        <v>106</v>
      </c>
      <c r="B18" s="119" t="s">
        <v>7</v>
      </c>
      <c r="C18" s="120" t="s">
        <v>107</v>
      </c>
      <c r="D18" s="115">
        <v>138000</v>
      </c>
      <c r="E18" s="115">
        <v>-7814.75</v>
      </c>
      <c r="F18" s="116">
        <v>0</v>
      </c>
      <c r="G18" s="61"/>
    </row>
    <row r="19" spans="1:7" ht="34.5">
      <c r="A19" s="18" t="s">
        <v>21</v>
      </c>
      <c r="B19" s="119" t="s">
        <v>7</v>
      </c>
      <c r="C19" s="120" t="s">
        <v>22</v>
      </c>
      <c r="D19" s="115">
        <f>D20</f>
        <v>28000</v>
      </c>
      <c r="E19" s="115">
        <f>E20</f>
        <v>371.07</v>
      </c>
      <c r="F19" s="116">
        <f t="shared" si="0"/>
        <v>1.32525</v>
      </c>
      <c r="G19" s="61"/>
    </row>
    <row r="20" spans="1:7" ht="57">
      <c r="A20" s="18" t="s">
        <v>108</v>
      </c>
      <c r="B20" s="119" t="s">
        <v>7</v>
      </c>
      <c r="C20" s="120" t="s">
        <v>109</v>
      </c>
      <c r="D20" s="115">
        <v>28000</v>
      </c>
      <c r="E20" s="115">
        <v>371.07</v>
      </c>
      <c r="F20" s="116">
        <f t="shared" si="0"/>
        <v>1.32525</v>
      </c>
      <c r="G20" s="61"/>
    </row>
    <row r="21" spans="1:7" ht="79.5">
      <c r="A21" s="18" t="s">
        <v>122</v>
      </c>
      <c r="B21" s="119" t="s">
        <v>7</v>
      </c>
      <c r="C21" s="120" t="s">
        <v>101</v>
      </c>
      <c r="D21" s="115">
        <v>600000</v>
      </c>
      <c r="E21" s="115">
        <v>0</v>
      </c>
      <c r="F21" s="116">
        <f t="shared" si="0"/>
        <v>0</v>
      </c>
      <c r="G21" s="61"/>
    </row>
    <row r="22" spans="1:7" ht="45.75">
      <c r="A22" s="18" t="s">
        <v>304</v>
      </c>
      <c r="B22" s="119" t="s">
        <v>7</v>
      </c>
      <c r="C22" s="120" t="s">
        <v>305</v>
      </c>
      <c r="D22" s="115" t="s">
        <v>20</v>
      </c>
      <c r="E22" s="115">
        <f>E23</f>
        <v>1359.8</v>
      </c>
      <c r="F22" s="116"/>
      <c r="G22" s="61"/>
    </row>
    <row r="23" spans="1:7" ht="45.75">
      <c r="A23" s="18" t="s">
        <v>304</v>
      </c>
      <c r="B23" s="119" t="s">
        <v>7</v>
      </c>
      <c r="C23" s="120" t="s">
        <v>306</v>
      </c>
      <c r="D23" s="115" t="s">
        <v>20</v>
      </c>
      <c r="E23" s="115">
        <v>1359.8</v>
      </c>
      <c r="F23" s="116"/>
      <c r="G23" s="61"/>
    </row>
    <row r="24" spans="1:7">
      <c r="A24" s="64" t="s">
        <v>23</v>
      </c>
      <c r="B24" s="117" t="s">
        <v>7</v>
      </c>
      <c r="C24" s="118" t="s">
        <v>24</v>
      </c>
      <c r="D24" s="112">
        <f>D25+D28</f>
        <v>8900000</v>
      </c>
      <c r="E24" s="112">
        <f>E25+E28</f>
        <v>-275987.87</v>
      </c>
      <c r="F24" s="114">
        <f t="shared" si="0"/>
        <v>-3.1009873033707862</v>
      </c>
      <c r="G24" s="61"/>
    </row>
    <row r="25" spans="1:7">
      <c r="A25" s="64" t="s">
        <v>25</v>
      </c>
      <c r="B25" s="117" t="s">
        <v>7</v>
      </c>
      <c r="C25" s="118" t="s">
        <v>26</v>
      </c>
      <c r="D25" s="112">
        <f>D26</f>
        <v>3200000</v>
      </c>
      <c r="E25" s="112">
        <f>E26</f>
        <v>-625118.89</v>
      </c>
      <c r="F25" s="114"/>
      <c r="G25" s="61"/>
    </row>
    <row r="26" spans="1:7" ht="34.5">
      <c r="A26" s="18" t="s">
        <v>27</v>
      </c>
      <c r="B26" s="119" t="s">
        <v>7</v>
      </c>
      <c r="C26" s="120" t="s">
        <v>28</v>
      </c>
      <c r="D26" s="115">
        <f>D27</f>
        <v>3200000</v>
      </c>
      <c r="E26" s="115">
        <f>E27</f>
        <v>-625118.89</v>
      </c>
      <c r="F26" s="116"/>
      <c r="G26" s="61"/>
    </row>
    <row r="27" spans="1:7" ht="57">
      <c r="A27" s="18" t="s">
        <v>110</v>
      </c>
      <c r="B27" s="119" t="s">
        <v>7</v>
      </c>
      <c r="C27" s="120" t="s">
        <v>111</v>
      </c>
      <c r="D27" s="115">
        <v>3200000</v>
      </c>
      <c r="E27" s="115">
        <v>-625118.89</v>
      </c>
      <c r="F27" s="116"/>
      <c r="G27" s="61"/>
    </row>
    <row r="28" spans="1:7">
      <c r="A28" s="64" t="s">
        <v>29</v>
      </c>
      <c r="B28" s="117" t="s">
        <v>7</v>
      </c>
      <c r="C28" s="118" t="s">
        <v>30</v>
      </c>
      <c r="D28" s="112">
        <f>D29+D32</f>
        <v>5700000</v>
      </c>
      <c r="E28" s="112">
        <f>E29+E32</f>
        <v>349131.02</v>
      </c>
      <c r="F28" s="114">
        <f t="shared" si="0"/>
        <v>6.1251056140350881</v>
      </c>
      <c r="G28" s="61"/>
    </row>
    <row r="29" spans="1:7">
      <c r="A29" s="64" t="s">
        <v>31</v>
      </c>
      <c r="B29" s="117" t="s">
        <v>7</v>
      </c>
      <c r="C29" s="118" t="s">
        <v>32</v>
      </c>
      <c r="D29" s="112">
        <f>D30</f>
        <v>2400000</v>
      </c>
      <c r="E29" s="112">
        <f>E30</f>
        <v>313611.32</v>
      </c>
      <c r="F29" s="114">
        <f t="shared" si="0"/>
        <v>13.067138333333334</v>
      </c>
      <c r="G29" s="61"/>
    </row>
    <row r="30" spans="1:7" ht="23.25">
      <c r="A30" s="18" t="s">
        <v>33</v>
      </c>
      <c r="B30" s="119" t="s">
        <v>7</v>
      </c>
      <c r="C30" s="120" t="s">
        <v>34</v>
      </c>
      <c r="D30" s="115">
        <f>D31</f>
        <v>2400000</v>
      </c>
      <c r="E30" s="115">
        <f>E31</f>
        <v>313611.32</v>
      </c>
      <c r="F30" s="116">
        <f t="shared" si="0"/>
        <v>13.067138333333334</v>
      </c>
      <c r="G30" s="61"/>
    </row>
    <row r="31" spans="1:7" ht="45.75">
      <c r="A31" s="18" t="s">
        <v>112</v>
      </c>
      <c r="B31" s="119" t="s">
        <v>7</v>
      </c>
      <c r="C31" s="120" t="s">
        <v>113</v>
      </c>
      <c r="D31" s="115">
        <v>2400000</v>
      </c>
      <c r="E31" s="115">
        <v>313611.32</v>
      </c>
      <c r="F31" s="116">
        <f t="shared" si="0"/>
        <v>13.067138333333334</v>
      </c>
      <c r="G31" s="61"/>
    </row>
    <row r="32" spans="1:7">
      <c r="A32" s="64" t="s">
        <v>35</v>
      </c>
      <c r="B32" s="117" t="s">
        <v>7</v>
      </c>
      <c r="C32" s="118" t="s">
        <v>36</v>
      </c>
      <c r="D32" s="112">
        <f>D33</f>
        <v>3300000</v>
      </c>
      <c r="E32" s="112">
        <f>E33</f>
        <v>35519.699999999997</v>
      </c>
      <c r="F32" s="114">
        <f t="shared" si="0"/>
        <v>1.0763545454545453</v>
      </c>
      <c r="G32" s="61"/>
    </row>
    <row r="33" spans="1:7" ht="23.25">
      <c r="A33" s="18" t="s">
        <v>37</v>
      </c>
      <c r="B33" s="119" t="s">
        <v>7</v>
      </c>
      <c r="C33" s="120" t="s">
        <v>38</v>
      </c>
      <c r="D33" s="115">
        <f>D34+D35</f>
        <v>3300000</v>
      </c>
      <c r="E33" s="115">
        <f>E34+E35</f>
        <v>35519.699999999997</v>
      </c>
      <c r="F33" s="116">
        <f t="shared" si="0"/>
        <v>1.0763545454545453</v>
      </c>
      <c r="G33" s="61"/>
    </row>
    <row r="34" spans="1:7" ht="45.75">
      <c r="A34" s="18" t="s">
        <v>114</v>
      </c>
      <c r="B34" s="119" t="s">
        <v>7</v>
      </c>
      <c r="C34" s="120" t="s">
        <v>115</v>
      </c>
      <c r="D34" s="115">
        <v>3300000</v>
      </c>
      <c r="E34" s="115">
        <v>35527.96</v>
      </c>
      <c r="F34" s="116">
        <f t="shared" si="0"/>
        <v>1.0766048484848485</v>
      </c>
      <c r="G34" s="61"/>
    </row>
    <row r="35" spans="1:7" ht="57">
      <c r="A35" s="18" t="s">
        <v>308</v>
      </c>
      <c r="B35" s="119" t="s">
        <v>7</v>
      </c>
      <c r="C35" s="120" t="s">
        <v>307</v>
      </c>
      <c r="D35" s="115">
        <v>0</v>
      </c>
      <c r="E35" s="115">
        <v>-8.26</v>
      </c>
      <c r="F35" s="116">
        <v>0</v>
      </c>
      <c r="G35" s="61"/>
    </row>
    <row r="36" spans="1:7" ht="34.5">
      <c r="A36" s="64" t="s">
        <v>39</v>
      </c>
      <c r="B36" s="117" t="s">
        <v>7</v>
      </c>
      <c r="C36" s="118" t="s">
        <v>40</v>
      </c>
      <c r="D36" s="112">
        <f>D37+D42</f>
        <v>729272</v>
      </c>
      <c r="E36" s="112">
        <f>E37+E42</f>
        <v>89236.34</v>
      </c>
      <c r="F36" s="114">
        <f t="shared" si="0"/>
        <v>12.236358999111442</v>
      </c>
      <c r="G36" s="61"/>
    </row>
    <row r="37" spans="1:7" ht="68.25">
      <c r="A37" s="18" t="s">
        <v>116</v>
      </c>
      <c r="B37" s="119" t="s">
        <v>7</v>
      </c>
      <c r="C37" s="120" t="s">
        <v>117</v>
      </c>
      <c r="D37" s="115">
        <f>D40</f>
        <v>649083</v>
      </c>
      <c r="E37" s="115">
        <f>E40+E38</f>
        <v>70342.36</v>
      </c>
      <c r="F37" s="116">
        <f t="shared" si="0"/>
        <v>10.837190313103255</v>
      </c>
      <c r="G37" s="61"/>
    </row>
    <row r="38" spans="1:7" ht="79.5">
      <c r="A38" s="18" t="s">
        <v>314</v>
      </c>
      <c r="B38" s="119" t="s">
        <v>7</v>
      </c>
      <c r="C38" s="120" t="s">
        <v>316</v>
      </c>
      <c r="D38" s="115">
        <v>0</v>
      </c>
      <c r="E38" s="115">
        <f>E39</f>
        <v>0.16</v>
      </c>
      <c r="F38" s="116">
        <v>0</v>
      </c>
      <c r="G38" s="61"/>
    </row>
    <row r="39" spans="1:7" ht="90.75">
      <c r="A39" s="18" t="s">
        <v>313</v>
      </c>
      <c r="B39" s="119" t="s">
        <v>7</v>
      </c>
      <c r="C39" s="120" t="s">
        <v>315</v>
      </c>
      <c r="D39" s="115">
        <v>0</v>
      </c>
      <c r="E39" s="115">
        <v>0.16</v>
      </c>
      <c r="F39" s="116">
        <v>0</v>
      </c>
      <c r="G39" s="61"/>
    </row>
    <row r="40" spans="1:7" ht="68.25">
      <c r="A40" s="18" t="s">
        <v>100</v>
      </c>
      <c r="B40" s="119" t="s">
        <v>7</v>
      </c>
      <c r="C40" s="120" t="s">
        <v>41</v>
      </c>
      <c r="D40" s="115">
        <f>D41</f>
        <v>649083</v>
      </c>
      <c r="E40" s="115">
        <f>E41</f>
        <v>70342.2</v>
      </c>
      <c r="F40" s="116">
        <f t="shared" si="0"/>
        <v>10.837165662942953</v>
      </c>
      <c r="G40" s="61"/>
    </row>
    <row r="41" spans="1:7" ht="57">
      <c r="A41" s="18" t="s">
        <v>42</v>
      </c>
      <c r="B41" s="119" t="s">
        <v>7</v>
      </c>
      <c r="C41" s="120" t="s">
        <v>43</v>
      </c>
      <c r="D41" s="115">
        <v>649083</v>
      </c>
      <c r="E41" s="115">
        <v>70342.2</v>
      </c>
      <c r="F41" s="116">
        <f t="shared" si="0"/>
        <v>10.837165662942953</v>
      </c>
      <c r="G41" s="61"/>
    </row>
    <row r="42" spans="1:7" ht="68.25">
      <c r="A42" s="127" t="s">
        <v>44</v>
      </c>
      <c r="B42" s="119" t="s">
        <v>7</v>
      </c>
      <c r="C42" s="120" t="s">
        <v>45</v>
      </c>
      <c r="D42" s="115">
        <f>D43</f>
        <v>80189</v>
      </c>
      <c r="E42" s="115">
        <f>E43</f>
        <v>18893.98</v>
      </c>
      <c r="F42" s="116">
        <f t="shared" si="0"/>
        <v>23.56181022334734</v>
      </c>
      <c r="G42" s="61"/>
    </row>
    <row r="43" spans="1:7" ht="68.25">
      <c r="A43" s="18" t="s">
        <v>46</v>
      </c>
      <c r="B43" s="119" t="s">
        <v>7</v>
      </c>
      <c r="C43" s="120" t="s">
        <v>47</v>
      </c>
      <c r="D43" s="115">
        <f>D44</f>
        <v>80189</v>
      </c>
      <c r="E43" s="115">
        <f>E44</f>
        <v>18893.98</v>
      </c>
      <c r="F43" s="116">
        <f t="shared" si="0"/>
        <v>23.56181022334734</v>
      </c>
      <c r="G43" s="61"/>
    </row>
    <row r="44" spans="1:7" ht="68.25">
      <c r="A44" s="18" t="s">
        <v>48</v>
      </c>
      <c r="B44" s="119" t="s">
        <v>7</v>
      </c>
      <c r="C44" s="120" t="s">
        <v>49</v>
      </c>
      <c r="D44" s="115">
        <v>80189</v>
      </c>
      <c r="E44" s="115">
        <v>18893.98</v>
      </c>
      <c r="F44" s="116">
        <f t="shared" si="0"/>
        <v>23.56181022334734</v>
      </c>
      <c r="G44" s="61"/>
    </row>
    <row r="45" spans="1:7" ht="23.25">
      <c r="A45" s="64" t="s">
        <v>50</v>
      </c>
      <c r="B45" s="117" t="s">
        <v>7</v>
      </c>
      <c r="C45" s="118" t="s">
        <v>51</v>
      </c>
      <c r="D45" s="112">
        <f>D46+D49</f>
        <v>58765</v>
      </c>
      <c r="E45" s="112">
        <f>E46+E49</f>
        <v>19877.309999999998</v>
      </c>
      <c r="F45" s="114">
        <f t="shared" si="0"/>
        <v>33.825082957542755</v>
      </c>
      <c r="G45" s="61"/>
    </row>
    <row r="46" spans="1:7">
      <c r="A46" s="18" t="s">
        <v>52</v>
      </c>
      <c r="B46" s="119" t="s">
        <v>7</v>
      </c>
      <c r="C46" s="120" t="s">
        <v>53</v>
      </c>
      <c r="D46" s="115">
        <f>D47</f>
        <v>58765</v>
      </c>
      <c r="E46" s="115">
        <f>E47</f>
        <v>9464.6</v>
      </c>
      <c r="F46" s="116">
        <f t="shared" si="0"/>
        <v>16.105845316089511</v>
      </c>
      <c r="G46" s="61"/>
    </row>
    <row r="47" spans="1:7" ht="23.25">
      <c r="A47" s="18" t="s">
        <v>54</v>
      </c>
      <c r="B47" s="119" t="s">
        <v>7</v>
      </c>
      <c r="C47" s="120" t="s">
        <v>55</v>
      </c>
      <c r="D47" s="115">
        <f>D48</f>
        <v>58765</v>
      </c>
      <c r="E47" s="115">
        <f>E48</f>
        <v>9464.6</v>
      </c>
      <c r="F47" s="116">
        <f t="shared" si="0"/>
        <v>16.105845316089511</v>
      </c>
      <c r="G47" s="61"/>
    </row>
    <row r="48" spans="1:7" ht="34.5">
      <c r="A48" s="18" t="s">
        <v>56</v>
      </c>
      <c r="B48" s="119" t="s">
        <v>7</v>
      </c>
      <c r="C48" s="120" t="s">
        <v>57</v>
      </c>
      <c r="D48" s="115">
        <v>58765</v>
      </c>
      <c r="E48" s="115">
        <v>9464.6</v>
      </c>
      <c r="F48" s="116">
        <f t="shared" si="0"/>
        <v>16.105845316089511</v>
      </c>
      <c r="G48" s="61"/>
    </row>
    <row r="49" spans="1:7">
      <c r="A49" s="18" t="s">
        <v>309</v>
      </c>
      <c r="B49" s="119" t="s">
        <v>7</v>
      </c>
      <c r="C49" s="120" t="s">
        <v>311</v>
      </c>
      <c r="D49" s="115">
        <f>D50</f>
        <v>0</v>
      </c>
      <c r="E49" s="115">
        <f>E50</f>
        <v>10412.709999999999</v>
      </c>
      <c r="F49" s="116">
        <v>0</v>
      </c>
      <c r="G49" s="61"/>
    </row>
    <row r="50" spans="1:7" ht="23.25">
      <c r="A50" s="18" t="s">
        <v>310</v>
      </c>
      <c r="B50" s="119" t="s">
        <v>7</v>
      </c>
      <c r="C50" s="120" t="s">
        <v>312</v>
      </c>
      <c r="D50" s="115">
        <v>0</v>
      </c>
      <c r="E50" s="115">
        <v>10412.709999999999</v>
      </c>
      <c r="F50" s="116">
        <v>0</v>
      </c>
      <c r="G50" s="61"/>
    </row>
    <row r="51" spans="1:7">
      <c r="A51" s="64" t="s">
        <v>58</v>
      </c>
      <c r="B51" s="117" t="s">
        <v>7</v>
      </c>
      <c r="C51" s="118" t="s">
        <v>59</v>
      </c>
      <c r="D51" s="112">
        <f>D52</f>
        <v>5678308.71</v>
      </c>
      <c r="E51" s="112">
        <f>E52</f>
        <v>175240.8</v>
      </c>
      <c r="F51" s="114">
        <f t="shared" si="0"/>
        <v>3.0861442896083751</v>
      </c>
      <c r="G51" s="61"/>
    </row>
    <row r="52" spans="1:7" ht="30.75" customHeight="1">
      <c r="A52" s="64" t="s">
        <v>60</v>
      </c>
      <c r="B52" s="117" t="s">
        <v>7</v>
      </c>
      <c r="C52" s="118" t="s">
        <v>61</v>
      </c>
      <c r="D52" s="112">
        <f>D53+D56</f>
        <v>5678308.71</v>
      </c>
      <c r="E52" s="112">
        <f>E53+E56</f>
        <v>175240.8</v>
      </c>
      <c r="F52" s="114">
        <f t="shared" si="0"/>
        <v>3.0861442896083751</v>
      </c>
      <c r="G52" s="61"/>
    </row>
    <row r="53" spans="1:7" ht="26.25" customHeight="1">
      <c r="A53" s="64" t="s">
        <v>62</v>
      </c>
      <c r="B53" s="117" t="s">
        <v>7</v>
      </c>
      <c r="C53" s="118" t="s">
        <v>63</v>
      </c>
      <c r="D53" s="112">
        <f>D54</f>
        <v>287372</v>
      </c>
      <c r="E53" s="112">
        <f>E54</f>
        <v>71843</v>
      </c>
      <c r="F53" s="114">
        <f t="shared" si="0"/>
        <v>25</v>
      </c>
      <c r="G53" s="5"/>
    </row>
    <row r="54" spans="1:7" ht="34.5">
      <c r="A54" s="18" t="s">
        <v>118</v>
      </c>
      <c r="B54" s="119" t="s">
        <v>7</v>
      </c>
      <c r="C54" s="120" t="s">
        <v>64</v>
      </c>
      <c r="D54" s="115">
        <f>D55</f>
        <v>287372</v>
      </c>
      <c r="E54" s="115">
        <f>E55</f>
        <v>71843</v>
      </c>
      <c r="F54" s="116">
        <f t="shared" si="0"/>
        <v>25</v>
      </c>
    </row>
    <row r="55" spans="1:7" ht="45.75">
      <c r="A55" s="18" t="s">
        <v>119</v>
      </c>
      <c r="B55" s="119" t="s">
        <v>7</v>
      </c>
      <c r="C55" s="120" t="s">
        <v>65</v>
      </c>
      <c r="D55" s="115">
        <v>287372</v>
      </c>
      <c r="E55" s="115">
        <v>71843</v>
      </c>
      <c r="F55" s="116">
        <f t="shared" si="0"/>
        <v>25</v>
      </c>
    </row>
    <row r="56" spans="1:7">
      <c r="A56" s="64" t="s">
        <v>66</v>
      </c>
      <c r="B56" s="117" t="s">
        <v>7</v>
      </c>
      <c r="C56" s="118" t="s">
        <v>67</v>
      </c>
      <c r="D56" s="112">
        <f>D57</f>
        <v>5390936.71</v>
      </c>
      <c r="E56" s="112">
        <f>E57</f>
        <v>103397.8</v>
      </c>
      <c r="F56" s="114">
        <f t="shared" si="0"/>
        <v>1.9179932090132068</v>
      </c>
    </row>
    <row r="57" spans="1:7" ht="45.75">
      <c r="A57" s="18" t="s">
        <v>120</v>
      </c>
      <c r="B57" s="119" t="s">
        <v>7</v>
      </c>
      <c r="C57" s="120" t="s">
        <v>121</v>
      </c>
      <c r="D57" s="115">
        <f>D58</f>
        <v>5390936.71</v>
      </c>
      <c r="E57" s="115">
        <f>E58</f>
        <v>103397.8</v>
      </c>
      <c r="F57" s="116">
        <f t="shared" si="0"/>
        <v>1.9179932090132068</v>
      </c>
    </row>
    <row r="58" spans="1:7" ht="57">
      <c r="A58" s="18" t="s">
        <v>68</v>
      </c>
      <c r="B58" s="119" t="s">
        <v>7</v>
      </c>
      <c r="C58" s="120" t="s">
        <v>69</v>
      </c>
      <c r="D58" s="115">
        <v>5390936.71</v>
      </c>
      <c r="E58" s="115">
        <v>103397.8</v>
      </c>
      <c r="F58" s="116">
        <f t="shared" si="0"/>
        <v>1.9179932090132068</v>
      </c>
    </row>
  </sheetData>
  <mergeCells count="8">
    <mergeCell ref="D1:F1"/>
    <mergeCell ref="A4:F4"/>
    <mergeCell ref="A5:A7"/>
    <mergeCell ref="B5:B7"/>
    <mergeCell ref="C5:C7"/>
    <mergeCell ref="D5:D7"/>
    <mergeCell ref="E5:E7"/>
    <mergeCell ref="F5:F7"/>
  </mergeCells>
  <pageMargins left="0.39370078740157483" right="0.39370078740157483" top="0" bottom="0" header="0.51181102362204722" footer="0.51181102362204722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9"/>
  <sheetViews>
    <sheetView workbookViewId="0">
      <selection activeCell="C17" sqref="C17"/>
    </sheetView>
  </sheetViews>
  <sheetFormatPr defaultRowHeight="15"/>
  <cols>
    <col min="1" max="1" width="38.42578125" customWidth="1"/>
    <col min="2" max="2" width="4.5703125" customWidth="1"/>
    <col min="3" max="3" width="7.5703125" customWidth="1"/>
    <col min="4" max="4" width="6.85546875" customWidth="1"/>
    <col min="5" max="5" width="6.28515625" customWidth="1"/>
    <col min="6" max="6" width="6.140625" customWidth="1"/>
    <col min="7" max="7" width="6.28515625" customWidth="1"/>
    <col min="8" max="9" width="14" customWidth="1"/>
    <col min="10" max="10" width="13.7109375" customWidth="1"/>
  </cols>
  <sheetData>
    <row r="1" spans="1:10" ht="30" customHeight="1">
      <c r="A1" s="65"/>
      <c r="B1" s="65"/>
      <c r="C1" s="65"/>
      <c r="D1" s="65"/>
      <c r="E1" s="65"/>
      <c r="F1" s="166" t="s">
        <v>363</v>
      </c>
      <c r="G1" s="166"/>
      <c r="H1" s="166"/>
      <c r="I1" s="166"/>
      <c r="J1" s="166"/>
    </row>
    <row r="2" spans="1:10" ht="62.25" customHeight="1">
      <c r="A2" s="167" t="s">
        <v>317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>
      <c r="A3" s="66"/>
      <c r="B3" s="66"/>
      <c r="C3" s="66"/>
      <c r="D3" s="66"/>
      <c r="E3" s="66"/>
      <c r="F3" s="66"/>
      <c r="G3" s="66"/>
      <c r="H3" s="67"/>
      <c r="I3" s="67"/>
      <c r="J3" s="67" t="s">
        <v>123</v>
      </c>
    </row>
    <row r="4" spans="1:10" ht="89.25">
      <c r="A4" s="68" t="s">
        <v>124</v>
      </c>
      <c r="B4" s="68" t="s">
        <v>125</v>
      </c>
      <c r="C4" s="68" t="s">
        <v>126</v>
      </c>
      <c r="D4" s="68" t="s">
        <v>127</v>
      </c>
      <c r="E4" s="68" t="s">
        <v>128</v>
      </c>
      <c r="F4" s="68" t="s">
        <v>129</v>
      </c>
      <c r="G4" s="68" t="s">
        <v>130</v>
      </c>
      <c r="H4" s="69" t="s">
        <v>352</v>
      </c>
      <c r="I4" s="69" t="s">
        <v>318</v>
      </c>
      <c r="J4" s="69" t="s">
        <v>131</v>
      </c>
    </row>
    <row r="5" spans="1:10">
      <c r="A5" s="68">
        <v>1</v>
      </c>
      <c r="B5" s="68">
        <v>2</v>
      </c>
      <c r="C5" s="68">
        <v>3</v>
      </c>
      <c r="D5" s="68">
        <v>4</v>
      </c>
      <c r="E5" s="68">
        <v>5</v>
      </c>
      <c r="F5" s="68">
        <v>6</v>
      </c>
      <c r="G5" s="68">
        <v>7</v>
      </c>
      <c r="H5" s="69">
        <v>8</v>
      </c>
      <c r="I5" s="69">
        <v>9</v>
      </c>
      <c r="J5" s="69">
        <v>10</v>
      </c>
    </row>
    <row r="6" spans="1:10" ht="38.25">
      <c r="A6" s="70" t="s">
        <v>132</v>
      </c>
      <c r="B6" s="71" t="s">
        <v>133</v>
      </c>
      <c r="C6" s="72"/>
      <c r="D6" s="72"/>
      <c r="E6" s="73"/>
      <c r="F6" s="74"/>
      <c r="G6" s="75"/>
      <c r="H6" s="76">
        <f>H7+H15+H21+H25+H29+H35+H39+H43+H47+H53+H56+H60</f>
        <v>4482791.43</v>
      </c>
      <c r="I6" s="76">
        <f>I7+I15+I21+I25+I29+I35+I39+I43+I47+I53+I56</f>
        <v>774803.15000000014</v>
      </c>
      <c r="J6" s="76">
        <f>I6/H6*100</f>
        <v>17.283943768046335</v>
      </c>
    </row>
    <row r="7" spans="1:10" ht="40.5" customHeight="1">
      <c r="A7" s="77" t="s">
        <v>134</v>
      </c>
      <c r="B7" s="78" t="s">
        <v>133</v>
      </c>
      <c r="C7" s="78" t="s">
        <v>135</v>
      </c>
      <c r="D7" s="78" t="s">
        <v>133</v>
      </c>
      <c r="E7" s="79"/>
      <c r="F7" s="80"/>
      <c r="G7" s="81"/>
      <c r="H7" s="82">
        <f>H8</f>
        <v>2543370.17</v>
      </c>
      <c r="I7" s="82">
        <f>I8</f>
        <v>495871.53</v>
      </c>
      <c r="J7" s="76">
        <f t="shared" ref="J7:J77" si="0">I7/H7*100</f>
        <v>19.496632297138248</v>
      </c>
    </row>
    <row r="8" spans="1:10" ht="24" customHeight="1">
      <c r="A8" s="79" t="s">
        <v>136</v>
      </c>
      <c r="B8" s="83" t="s">
        <v>133</v>
      </c>
      <c r="C8" s="83" t="s">
        <v>3</v>
      </c>
      <c r="D8" s="83" t="s">
        <v>133</v>
      </c>
      <c r="E8" s="79">
        <v>208</v>
      </c>
      <c r="F8" s="80"/>
      <c r="G8" s="81"/>
      <c r="H8" s="84">
        <f>H9</f>
        <v>2543370.17</v>
      </c>
      <c r="I8" s="84">
        <f>I9</f>
        <v>495871.53</v>
      </c>
      <c r="J8" s="89">
        <f t="shared" si="0"/>
        <v>19.496632297138248</v>
      </c>
    </row>
    <row r="9" spans="1:10" ht="40.5" customHeight="1">
      <c r="A9" s="79" t="s">
        <v>134</v>
      </c>
      <c r="B9" s="83" t="s">
        <v>133</v>
      </c>
      <c r="C9" s="83" t="s">
        <v>3</v>
      </c>
      <c r="D9" s="83" t="s">
        <v>133</v>
      </c>
      <c r="E9" s="79">
        <v>208</v>
      </c>
      <c r="F9" s="80" t="s">
        <v>137</v>
      </c>
      <c r="G9" s="81" t="s">
        <v>138</v>
      </c>
      <c r="H9" s="84">
        <f>H10+H12+H13+H14+H11</f>
        <v>2543370.17</v>
      </c>
      <c r="I9" s="84">
        <f>I10+I11+I12+I13+I14</f>
        <v>495871.53</v>
      </c>
      <c r="J9" s="89">
        <f t="shared" si="0"/>
        <v>19.496632297138248</v>
      </c>
    </row>
    <row r="10" spans="1:10" ht="26.25" customHeight="1">
      <c r="A10" s="79" t="s">
        <v>139</v>
      </c>
      <c r="B10" s="83" t="s">
        <v>133</v>
      </c>
      <c r="C10" s="83" t="s">
        <v>3</v>
      </c>
      <c r="D10" s="83" t="s">
        <v>133</v>
      </c>
      <c r="E10" s="85">
        <v>208</v>
      </c>
      <c r="F10" s="80" t="s">
        <v>137</v>
      </c>
      <c r="G10" s="81" t="s">
        <v>140</v>
      </c>
      <c r="H10" s="86">
        <v>1488089.28</v>
      </c>
      <c r="I10" s="84">
        <v>332275.84000000003</v>
      </c>
      <c r="J10" s="89">
        <f t="shared" si="0"/>
        <v>22.329025849846857</v>
      </c>
    </row>
    <row r="11" spans="1:10" ht="40.5" customHeight="1">
      <c r="A11" s="79" t="s">
        <v>141</v>
      </c>
      <c r="B11" s="83" t="s">
        <v>133</v>
      </c>
      <c r="C11" s="83" t="s">
        <v>3</v>
      </c>
      <c r="D11" s="83" t="s">
        <v>133</v>
      </c>
      <c r="E11" s="85">
        <v>208</v>
      </c>
      <c r="F11" s="80" t="s">
        <v>137</v>
      </c>
      <c r="G11" s="81" t="s">
        <v>142</v>
      </c>
      <c r="H11" s="86">
        <v>161809.04</v>
      </c>
      <c r="I11" s="84">
        <v>0</v>
      </c>
      <c r="J11" s="89"/>
    </row>
    <row r="12" spans="1:10" ht="57" customHeight="1">
      <c r="A12" s="79" t="s">
        <v>143</v>
      </c>
      <c r="B12" s="83" t="s">
        <v>133</v>
      </c>
      <c r="C12" s="83" t="s">
        <v>3</v>
      </c>
      <c r="D12" s="83" t="s">
        <v>133</v>
      </c>
      <c r="E12" s="79">
        <v>208</v>
      </c>
      <c r="F12" s="80" t="s">
        <v>137</v>
      </c>
      <c r="G12" s="81" t="s">
        <v>144</v>
      </c>
      <c r="H12" s="86">
        <v>498269.29</v>
      </c>
      <c r="I12" s="84">
        <v>72500.2</v>
      </c>
      <c r="J12" s="89">
        <f t="shared" si="0"/>
        <v>14.550405063093494</v>
      </c>
    </row>
    <row r="13" spans="1:10" ht="40.5" customHeight="1">
      <c r="A13" s="79" t="s">
        <v>145</v>
      </c>
      <c r="B13" s="83" t="s">
        <v>133</v>
      </c>
      <c r="C13" s="83" t="s">
        <v>3</v>
      </c>
      <c r="D13" s="83" t="s">
        <v>133</v>
      </c>
      <c r="E13" s="85">
        <v>208</v>
      </c>
      <c r="F13" s="80" t="s">
        <v>137</v>
      </c>
      <c r="G13" s="81" t="s">
        <v>146</v>
      </c>
      <c r="H13" s="86">
        <v>138820.79999999999</v>
      </c>
      <c r="I13" s="84">
        <v>47653.72</v>
      </c>
      <c r="J13" s="89">
        <f t="shared" si="0"/>
        <v>34.327507117089084</v>
      </c>
    </row>
    <row r="14" spans="1:10" ht="18" customHeight="1">
      <c r="A14" s="79" t="s">
        <v>319</v>
      </c>
      <c r="B14" s="83" t="s">
        <v>133</v>
      </c>
      <c r="C14" s="83" t="s">
        <v>3</v>
      </c>
      <c r="D14" s="83" t="s">
        <v>133</v>
      </c>
      <c r="E14" s="79">
        <v>208</v>
      </c>
      <c r="F14" s="80" t="s">
        <v>137</v>
      </c>
      <c r="G14" s="81" t="s">
        <v>148</v>
      </c>
      <c r="H14" s="86">
        <v>256381.76</v>
      </c>
      <c r="I14" s="84">
        <v>43441.77</v>
      </c>
      <c r="J14" s="89">
        <f t="shared" si="0"/>
        <v>16.944173407655832</v>
      </c>
    </row>
    <row r="15" spans="1:10" ht="25.5">
      <c r="A15" s="77" t="s">
        <v>149</v>
      </c>
      <c r="B15" s="78" t="s">
        <v>133</v>
      </c>
      <c r="C15" s="78" t="s">
        <v>135</v>
      </c>
      <c r="D15" s="78" t="s">
        <v>150</v>
      </c>
      <c r="E15" s="85"/>
      <c r="F15" s="80"/>
      <c r="G15" s="81"/>
      <c r="H15" s="87">
        <f>H16</f>
        <v>30153</v>
      </c>
      <c r="I15" s="82">
        <f>I16</f>
        <v>0</v>
      </c>
      <c r="J15" s="76">
        <v>0</v>
      </c>
    </row>
    <row r="16" spans="1:10" ht="25.5">
      <c r="A16" s="79" t="s">
        <v>136</v>
      </c>
      <c r="B16" s="83" t="s">
        <v>133</v>
      </c>
      <c r="C16" s="83" t="s">
        <v>3</v>
      </c>
      <c r="D16" s="83" t="s">
        <v>150</v>
      </c>
      <c r="E16" s="85">
        <v>208</v>
      </c>
      <c r="F16" s="80"/>
      <c r="G16" s="81"/>
      <c r="H16" s="86">
        <f>H17</f>
        <v>30153</v>
      </c>
      <c r="I16" s="84">
        <f>I17</f>
        <v>0</v>
      </c>
      <c r="J16" s="89">
        <v>0</v>
      </c>
    </row>
    <row r="17" spans="1:10" ht="25.5">
      <c r="A17" s="79" t="s">
        <v>149</v>
      </c>
      <c r="B17" s="83" t="s">
        <v>133</v>
      </c>
      <c r="C17" s="83" t="s">
        <v>3</v>
      </c>
      <c r="D17" s="83" t="s">
        <v>150</v>
      </c>
      <c r="E17" s="85">
        <v>208</v>
      </c>
      <c r="F17" s="80" t="s">
        <v>151</v>
      </c>
      <c r="G17" s="81" t="s">
        <v>152</v>
      </c>
      <c r="H17" s="86">
        <f>H18+H19+H20</f>
        <v>30153</v>
      </c>
      <c r="I17" s="84">
        <v>0</v>
      </c>
      <c r="J17" s="89">
        <v>0</v>
      </c>
    </row>
    <row r="18" spans="1:10" ht="25.5">
      <c r="A18" s="79" t="s">
        <v>153</v>
      </c>
      <c r="B18" s="83" t="s">
        <v>133</v>
      </c>
      <c r="C18" s="83" t="s">
        <v>3</v>
      </c>
      <c r="D18" s="83" t="s">
        <v>150</v>
      </c>
      <c r="E18" s="79">
        <v>208</v>
      </c>
      <c r="F18" s="80" t="s">
        <v>151</v>
      </c>
      <c r="G18" s="81" t="s">
        <v>154</v>
      </c>
      <c r="H18" s="86">
        <v>25700</v>
      </c>
      <c r="I18" s="84">
        <v>0</v>
      </c>
      <c r="J18" s="89">
        <v>0</v>
      </c>
    </row>
    <row r="19" spans="1:10">
      <c r="A19" s="79" t="s">
        <v>320</v>
      </c>
      <c r="B19" s="83" t="s">
        <v>133</v>
      </c>
      <c r="C19" s="83" t="s">
        <v>3</v>
      </c>
      <c r="D19" s="83" t="s">
        <v>150</v>
      </c>
      <c r="E19" s="85">
        <v>208</v>
      </c>
      <c r="F19" s="80" t="s">
        <v>151</v>
      </c>
      <c r="G19" s="81" t="s">
        <v>155</v>
      </c>
      <c r="H19" s="86">
        <v>1453</v>
      </c>
      <c r="I19" s="84">
        <v>0</v>
      </c>
      <c r="J19" s="89">
        <v>0</v>
      </c>
    </row>
    <row r="20" spans="1:10">
      <c r="A20" s="79" t="s">
        <v>156</v>
      </c>
      <c r="B20" s="83" t="s">
        <v>133</v>
      </c>
      <c r="C20" s="83" t="s">
        <v>3</v>
      </c>
      <c r="D20" s="83" t="s">
        <v>150</v>
      </c>
      <c r="E20" s="79">
        <v>208</v>
      </c>
      <c r="F20" s="80" t="s">
        <v>151</v>
      </c>
      <c r="G20" s="81" t="s">
        <v>157</v>
      </c>
      <c r="H20" s="86">
        <v>3000</v>
      </c>
      <c r="I20" s="84">
        <v>0</v>
      </c>
      <c r="J20" s="89">
        <v>0</v>
      </c>
    </row>
    <row r="21" spans="1:10" ht="25.5">
      <c r="A21" s="77" t="s">
        <v>158</v>
      </c>
      <c r="B21" s="78" t="s">
        <v>133</v>
      </c>
      <c r="C21" s="78" t="s">
        <v>135</v>
      </c>
      <c r="D21" s="78" t="s">
        <v>159</v>
      </c>
      <c r="E21" s="77"/>
      <c r="F21" s="80"/>
      <c r="G21" s="88"/>
      <c r="H21" s="87">
        <f t="shared" ref="H21:I23" si="1">H22</f>
        <v>6000</v>
      </c>
      <c r="I21" s="82">
        <f t="shared" si="1"/>
        <v>6000</v>
      </c>
      <c r="J21" s="76">
        <f t="shared" si="0"/>
        <v>100</v>
      </c>
    </row>
    <row r="22" spans="1:10" ht="25.5">
      <c r="A22" s="79" t="s">
        <v>136</v>
      </c>
      <c r="B22" s="83" t="s">
        <v>133</v>
      </c>
      <c r="C22" s="83" t="s">
        <v>3</v>
      </c>
      <c r="D22" s="83" t="s">
        <v>159</v>
      </c>
      <c r="E22" s="79">
        <v>208</v>
      </c>
      <c r="F22" s="80"/>
      <c r="G22" s="88"/>
      <c r="H22" s="86">
        <f t="shared" si="1"/>
        <v>6000</v>
      </c>
      <c r="I22" s="84">
        <f t="shared" si="1"/>
        <v>6000</v>
      </c>
      <c r="J22" s="89">
        <f t="shared" si="0"/>
        <v>100</v>
      </c>
    </row>
    <row r="23" spans="1:10" ht="25.5">
      <c r="A23" s="79" t="s">
        <v>158</v>
      </c>
      <c r="B23" s="83" t="s">
        <v>133</v>
      </c>
      <c r="C23" s="83" t="s">
        <v>3</v>
      </c>
      <c r="D23" s="83" t="s">
        <v>159</v>
      </c>
      <c r="E23" s="79">
        <v>208</v>
      </c>
      <c r="F23" s="80" t="s">
        <v>160</v>
      </c>
      <c r="G23" s="88" t="s">
        <v>152</v>
      </c>
      <c r="H23" s="86">
        <f t="shared" si="1"/>
        <v>6000</v>
      </c>
      <c r="I23" s="84">
        <f t="shared" si="1"/>
        <v>6000</v>
      </c>
      <c r="J23" s="89">
        <f t="shared" si="0"/>
        <v>100</v>
      </c>
    </row>
    <row r="24" spans="1:10">
      <c r="A24" s="79" t="s">
        <v>156</v>
      </c>
      <c r="B24" s="83" t="s">
        <v>133</v>
      </c>
      <c r="C24" s="83" t="s">
        <v>3</v>
      </c>
      <c r="D24" s="83" t="s">
        <v>159</v>
      </c>
      <c r="E24" s="79">
        <v>208</v>
      </c>
      <c r="F24" s="80" t="s">
        <v>160</v>
      </c>
      <c r="G24" s="88" t="s">
        <v>157</v>
      </c>
      <c r="H24" s="86">
        <v>6000</v>
      </c>
      <c r="I24" s="84">
        <v>6000</v>
      </c>
      <c r="J24" s="89">
        <f t="shared" si="0"/>
        <v>100</v>
      </c>
    </row>
    <row r="25" spans="1:10" ht="66" customHeight="1">
      <c r="A25" s="77" t="s">
        <v>161</v>
      </c>
      <c r="B25" s="78" t="s">
        <v>133</v>
      </c>
      <c r="C25" s="78" t="s">
        <v>135</v>
      </c>
      <c r="D25" s="78" t="s">
        <v>162</v>
      </c>
      <c r="E25" s="85"/>
      <c r="F25" s="80"/>
      <c r="G25" s="81"/>
      <c r="H25" s="87">
        <f t="shared" ref="H25:I27" si="2">H26</f>
        <v>15624</v>
      </c>
      <c r="I25" s="82">
        <f t="shared" si="2"/>
        <v>0</v>
      </c>
      <c r="J25" s="76">
        <f t="shared" si="0"/>
        <v>0</v>
      </c>
    </row>
    <row r="26" spans="1:10" ht="25.5">
      <c r="A26" s="79" t="s">
        <v>136</v>
      </c>
      <c r="B26" s="83" t="s">
        <v>133</v>
      </c>
      <c r="C26" s="83" t="s">
        <v>3</v>
      </c>
      <c r="D26" s="83" t="s">
        <v>162</v>
      </c>
      <c r="E26" s="85">
        <v>208</v>
      </c>
      <c r="F26" s="80"/>
      <c r="G26" s="81"/>
      <c r="H26" s="86">
        <f t="shared" si="2"/>
        <v>15624</v>
      </c>
      <c r="I26" s="84">
        <f t="shared" si="2"/>
        <v>0</v>
      </c>
      <c r="J26" s="89">
        <v>0</v>
      </c>
    </row>
    <row r="27" spans="1:10" ht="63.75">
      <c r="A27" s="79" t="s">
        <v>161</v>
      </c>
      <c r="B27" s="83" t="s">
        <v>133</v>
      </c>
      <c r="C27" s="83" t="s">
        <v>3</v>
      </c>
      <c r="D27" s="83" t="s">
        <v>162</v>
      </c>
      <c r="E27" s="85">
        <v>208</v>
      </c>
      <c r="F27" s="80" t="s">
        <v>163</v>
      </c>
      <c r="G27" s="81" t="s">
        <v>138</v>
      </c>
      <c r="H27" s="86">
        <f t="shared" si="2"/>
        <v>15624</v>
      </c>
      <c r="I27" s="84">
        <f t="shared" si="2"/>
        <v>0</v>
      </c>
      <c r="J27" s="89">
        <v>0</v>
      </c>
    </row>
    <row r="28" spans="1:10">
      <c r="A28" s="79" t="s">
        <v>164</v>
      </c>
      <c r="B28" s="83" t="s">
        <v>133</v>
      </c>
      <c r="C28" s="83" t="s">
        <v>3</v>
      </c>
      <c r="D28" s="83" t="s">
        <v>162</v>
      </c>
      <c r="E28" s="79">
        <v>208</v>
      </c>
      <c r="F28" s="80" t="s">
        <v>163</v>
      </c>
      <c r="G28" s="81" t="s">
        <v>165</v>
      </c>
      <c r="H28" s="86">
        <v>15624</v>
      </c>
      <c r="I28" s="84">
        <v>0</v>
      </c>
      <c r="J28" s="89">
        <v>0</v>
      </c>
    </row>
    <row r="29" spans="1:10" ht="25.5">
      <c r="A29" s="77" t="s">
        <v>166</v>
      </c>
      <c r="B29" s="78" t="s">
        <v>133</v>
      </c>
      <c r="C29" s="78" t="s">
        <v>135</v>
      </c>
      <c r="D29" s="78" t="s">
        <v>167</v>
      </c>
      <c r="E29" s="90"/>
      <c r="F29" s="91"/>
      <c r="G29" s="75"/>
      <c r="H29" s="87">
        <f>H30</f>
        <v>287372</v>
      </c>
      <c r="I29" s="82">
        <f>I30</f>
        <v>27916.019999999997</v>
      </c>
      <c r="J29" s="76">
        <f t="shared" si="0"/>
        <v>9.714244950795484</v>
      </c>
    </row>
    <row r="30" spans="1:10" ht="25.5">
      <c r="A30" s="79" t="s">
        <v>136</v>
      </c>
      <c r="B30" s="83" t="s">
        <v>133</v>
      </c>
      <c r="C30" s="83" t="s">
        <v>3</v>
      </c>
      <c r="D30" s="83" t="s">
        <v>167</v>
      </c>
      <c r="E30" s="79">
        <v>208</v>
      </c>
      <c r="F30" s="91"/>
      <c r="G30" s="75"/>
      <c r="H30" s="86">
        <f>H31</f>
        <v>287372</v>
      </c>
      <c r="I30" s="84">
        <f>I31</f>
        <v>27916.019999999997</v>
      </c>
      <c r="J30" s="89">
        <f t="shared" si="0"/>
        <v>9.714244950795484</v>
      </c>
    </row>
    <row r="31" spans="1:10" ht="51">
      <c r="A31" s="79" t="s">
        <v>321</v>
      </c>
      <c r="B31" s="83" t="s">
        <v>133</v>
      </c>
      <c r="C31" s="83" t="s">
        <v>3</v>
      </c>
      <c r="D31" s="83" t="s">
        <v>167</v>
      </c>
      <c r="E31" s="85">
        <v>208</v>
      </c>
      <c r="F31" s="80" t="s">
        <v>168</v>
      </c>
      <c r="G31" s="81" t="s">
        <v>138</v>
      </c>
      <c r="H31" s="86">
        <f>H32+H33+H34</f>
        <v>287372</v>
      </c>
      <c r="I31" s="84">
        <f>I32+I33+I34</f>
        <v>27916.019999999997</v>
      </c>
      <c r="J31" s="89">
        <f t="shared" si="0"/>
        <v>9.714244950795484</v>
      </c>
    </row>
    <row r="32" spans="1:10" ht="25.5">
      <c r="A32" s="79" t="s">
        <v>139</v>
      </c>
      <c r="B32" s="83" t="s">
        <v>133</v>
      </c>
      <c r="C32" s="83" t="s">
        <v>3</v>
      </c>
      <c r="D32" s="83" t="s">
        <v>167</v>
      </c>
      <c r="E32" s="79">
        <v>208</v>
      </c>
      <c r="F32" s="80" t="s">
        <v>168</v>
      </c>
      <c r="G32" s="81" t="s">
        <v>140</v>
      </c>
      <c r="H32" s="86">
        <v>194904</v>
      </c>
      <c r="I32" s="84">
        <v>23010.94</v>
      </c>
      <c r="J32" s="89">
        <f t="shared" si="0"/>
        <v>11.806294380823379</v>
      </c>
    </row>
    <row r="33" spans="1:10" ht="63.75">
      <c r="A33" s="79" t="s">
        <v>143</v>
      </c>
      <c r="B33" s="83" t="s">
        <v>133</v>
      </c>
      <c r="C33" s="83" t="s">
        <v>3</v>
      </c>
      <c r="D33" s="83" t="s">
        <v>167</v>
      </c>
      <c r="E33" s="85">
        <v>208</v>
      </c>
      <c r="F33" s="80" t="s">
        <v>168</v>
      </c>
      <c r="G33" s="81" t="s">
        <v>144</v>
      </c>
      <c r="H33" s="86">
        <v>58861.01</v>
      </c>
      <c r="I33" s="84">
        <v>4905.08</v>
      </c>
      <c r="J33" s="89">
        <f t="shared" si="0"/>
        <v>8.3333262545104141</v>
      </c>
    </row>
    <row r="34" spans="1:10">
      <c r="A34" s="79" t="s">
        <v>322</v>
      </c>
      <c r="B34" s="83" t="s">
        <v>133</v>
      </c>
      <c r="C34" s="83" t="s">
        <v>3</v>
      </c>
      <c r="D34" s="83" t="s">
        <v>167</v>
      </c>
      <c r="E34" s="85">
        <v>208</v>
      </c>
      <c r="F34" s="80" t="s">
        <v>168</v>
      </c>
      <c r="G34" s="81" t="s">
        <v>148</v>
      </c>
      <c r="H34" s="86">
        <v>33606.99</v>
      </c>
      <c r="I34" s="84">
        <v>0</v>
      </c>
      <c r="J34" s="89">
        <v>0</v>
      </c>
    </row>
    <row r="35" spans="1:10" ht="89.25">
      <c r="A35" s="77" t="s">
        <v>169</v>
      </c>
      <c r="B35" s="78" t="s">
        <v>133</v>
      </c>
      <c r="C35" s="78" t="s">
        <v>135</v>
      </c>
      <c r="D35" s="78" t="s">
        <v>170</v>
      </c>
      <c r="E35" s="79"/>
      <c r="F35" s="80"/>
      <c r="G35" s="81"/>
      <c r="H35" s="87">
        <f t="shared" ref="H35:I37" si="3">H36</f>
        <v>10000</v>
      </c>
      <c r="I35" s="82">
        <f t="shared" si="3"/>
        <v>0</v>
      </c>
      <c r="J35" s="76">
        <v>0</v>
      </c>
    </row>
    <row r="36" spans="1:10" ht="25.5">
      <c r="A36" s="79" t="s">
        <v>136</v>
      </c>
      <c r="B36" s="83" t="s">
        <v>133</v>
      </c>
      <c r="C36" s="83" t="s">
        <v>3</v>
      </c>
      <c r="D36" s="83" t="s">
        <v>170</v>
      </c>
      <c r="E36" s="79">
        <v>208</v>
      </c>
      <c r="F36" s="80"/>
      <c r="G36" s="81"/>
      <c r="H36" s="86">
        <f t="shared" si="3"/>
        <v>10000</v>
      </c>
      <c r="I36" s="84">
        <f t="shared" si="3"/>
        <v>0</v>
      </c>
      <c r="J36" s="89">
        <v>0</v>
      </c>
    </row>
    <row r="37" spans="1:10" ht="76.5">
      <c r="A37" s="79" t="s">
        <v>169</v>
      </c>
      <c r="B37" s="83" t="s">
        <v>133</v>
      </c>
      <c r="C37" s="83" t="s">
        <v>3</v>
      </c>
      <c r="D37" s="83" t="s">
        <v>170</v>
      </c>
      <c r="E37" s="79">
        <v>208</v>
      </c>
      <c r="F37" s="80" t="s">
        <v>171</v>
      </c>
      <c r="G37" s="81" t="s">
        <v>138</v>
      </c>
      <c r="H37" s="86">
        <f t="shared" si="3"/>
        <v>10000</v>
      </c>
      <c r="I37" s="84">
        <f t="shared" si="3"/>
        <v>0</v>
      </c>
      <c r="J37" s="89">
        <v>0</v>
      </c>
    </row>
    <row r="38" spans="1:10">
      <c r="A38" s="79" t="s">
        <v>319</v>
      </c>
      <c r="B38" s="83" t="s">
        <v>133</v>
      </c>
      <c r="C38" s="83" t="s">
        <v>3</v>
      </c>
      <c r="D38" s="83" t="s">
        <v>170</v>
      </c>
      <c r="E38" s="85">
        <v>208</v>
      </c>
      <c r="F38" s="80" t="s">
        <v>171</v>
      </c>
      <c r="G38" s="81" t="s">
        <v>148</v>
      </c>
      <c r="H38" s="86">
        <v>10000</v>
      </c>
      <c r="I38" s="84">
        <v>0</v>
      </c>
      <c r="J38" s="89">
        <v>0</v>
      </c>
    </row>
    <row r="39" spans="1:10" ht="25.5">
      <c r="A39" s="77" t="s">
        <v>172</v>
      </c>
      <c r="B39" s="78" t="s">
        <v>133</v>
      </c>
      <c r="C39" s="78" t="s">
        <v>135</v>
      </c>
      <c r="D39" s="78" t="s">
        <v>173</v>
      </c>
      <c r="E39" s="90"/>
      <c r="F39" s="91"/>
      <c r="G39" s="75"/>
      <c r="H39" s="87">
        <f t="shared" ref="H39:I41" si="4">H40</f>
        <v>13200</v>
      </c>
      <c r="I39" s="82">
        <f t="shared" si="4"/>
        <v>0</v>
      </c>
      <c r="J39" s="76">
        <v>0</v>
      </c>
    </row>
    <row r="40" spans="1:10" ht="25.5">
      <c r="A40" s="79" t="s">
        <v>136</v>
      </c>
      <c r="B40" s="83" t="s">
        <v>133</v>
      </c>
      <c r="C40" s="83" t="s">
        <v>3</v>
      </c>
      <c r="D40" s="83" t="s">
        <v>173</v>
      </c>
      <c r="E40" s="79">
        <v>208</v>
      </c>
      <c r="F40" s="91"/>
      <c r="G40" s="75"/>
      <c r="H40" s="86">
        <f t="shared" si="4"/>
        <v>13200</v>
      </c>
      <c r="I40" s="84">
        <f t="shared" si="4"/>
        <v>0</v>
      </c>
      <c r="J40" s="76">
        <v>0</v>
      </c>
    </row>
    <row r="41" spans="1:10" ht="25.5">
      <c r="A41" s="79" t="s">
        <v>172</v>
      </c>
      <c r="B41" s="83" t="s">
        <v>133</v>
      </c>
      <c r="C41" s="83" t="s">
        <v>3</v>
      </c>
      <c r="D41" s="83" t="s">
        <v>173</v>
      </c>
      <c r="E41" s="85">
        <v>208</v>
      </c>
      <c r="F41" s="80" t="s">
        <v>174</v>
      </c>
      <c r="G41" s="88" t="s">
        <v>138</v>
      </c>
      <c r="H41" s="86">
        <f t="shared" si="4"/>
        <v>13200</v>
      </c>
      <c r="I41" s="84">
        <f t="shared" si="4"/>
        <v>0</v>
      </c>
      <c r="J41" s="76">
        <v>0</v>
      </c>
    </row>
    <row r="42" spans="1:10">
      <c r="A42" s="79" t="s">
        <v>319</v>
      </c>
      <c r="B42" s="83" t="s">
        <v>133</v>
      </c>
      <c r="C42" s="83" t="s">
        <v>3</v>
      </c>
      <c r="D42" s="83" t="s">
        <v>173</v>
      </c>
      <c r="E42" s="79">
        <v>208</v>
      </c>
      <c r="F42" s="80" t="s">
        <v>174</v>
      </c>
      <c r="G42" s="81" t="s">
        <v>148</v>
      </c>
      <c r="H42" s="86">
        <v>13200</v>
      </c>
      <c r="I42" s="84">
        <v>0</v>
      </c>
      <c r="J42" s="76">
        <v>0</v>
      </c>
    </row>
    <row r="43" spans="1:10" ht="25.5">
      <c r="A43" s="77" t="s">
        <v>175</v>
      </c>
      <c r="B43" s="78" t="s">
        <v>133</v>
      </c>
      <c r="C43" s="78" t="s">
        <v>135</v>
      </c>
      <c r="D43" s="78" t="s">
        <v>176</v>
      </c>
      <c r="E43" s="79"/>
      <c r="F43" s="80"/>
      <c r="G43" s="81"/>
      <c r="H43" s="87">
        <f t="shared" ref="H43:I45" si="5">H44</f>
        <v>74784.36</v>
      </c>
      <c r="I43" s="82">
        <f t="shared" si="5"/>
        <v>18415.259999999998</v>
      </c>
      <c r="J43" s="76">
        <f t="shared" si="0"/>
        <v>24.624480305775162</v>
      </c>
    </row>
    <row r="44" spans="1:10" ht="25.5">
      <c r="A44" s="79" t="s">
        <v>136</v>
      </c>
      <c r="B44" s="83" t="s">
        <v>133</v>
      </c>
      <c r="C44" s="83" t="s">
        <v>3</v>
      </c>
      <c r="D44" s="83" t="s">
        <v>176</v>
      </c>
      <c r="E44" s="79">
        <v>208</v>
      </c>
      <c r="F44" s="80"/>
      <c r="G44" s="81"/>
      <c r="H44" s="86">
        <f t="shared" si="5"/>
        <v>74784.36</v>
      </c>
      <c r="I44" s="84">
        <f t="shared" si="5"/>
        <v>18415.259999999998</v>
      </c>
      <c r="J44" s="76">
        <f t="shared" si="0"/>
        <v>24.624480305775162</v>
      </c>
    </row>
    <row r="45" spans="1:10" ht="25.5">
      <c r="A45" s="79" t="s">
        <v>175</v>
      </c>
      <c r="B45" s="83" t="s">
        <v>133</v>
      </c>
      <c r="C45" s="83" t="s">
        <v>3</v>
      </c>
      <c r="D45" s="83" t="s">
        <v>176</v>
      </c>
      <c r="E45" s="79">
        <v>208</v>
      </c>
      <c r="F45" s="80" t="s">
        <v>177</v>
      </c>
      <c r="G45" s="88" t="s">
        <v>138</v>
      </c>
      <c r="H45" s="86">
        <f t="shared" si="5"/>
        <v>74784.36</v>
      </c>
      <c r="I45" s="84">
        <f t="shared" si="5"/>
        <v>18415.259999999998</v>
      </c>
      <c r="J45" s="76">
        <f t="shared" si="0"/>
        <v>24.624480305775162</v>
      </c>
    </row>
    <row r="46" spans="1:10" ht="25.5">
      <c r="A46" s="79" t="s">
        <v>178</v>
      </c>
      <c r="B46" s="83" t="s">
        <v>133</v>
      </c>
      <c r="C46" s="83" t="s">
        <v>3</v>
      </c>
      <c r="D46" s="83" t="s">
        <v>176</v>
      </c>
      <c r="E46" s="79">
        <v>208</v>
      </c>
      <c r="F46" s="80" t="s">
        <v>177</v>
      </c>
      <c r="G46" s="81" t="s">
        <v>179</v>
      </c>
      <c r="H46" s="86">
        <v>74784.36</v>
      </c>
      <c r="I46" s="84">
        <v>18415.259999999998</v>
      </c>
      <c r="J46" s="76">
        <f t="shared" si="0"/>
        <v>24.624480305775162</v>
      </c>
    </row>
    <row r="47" spans="1:10" ht="51">
      <c r="A47" s="92" t="s">
        <v>180</v>
      </c>
      <c r="B47" s="93" t="s">
        <v>133</v>
      </c>
      <c r="C47" s="93" t="s">
        <v>135</v>
      </c>
      <c r="D47" s="93" t="s">
        <v>181</v>
      </c>
      <c r="E47" s="85"/>
      <c r="F47" s="80"/>
      <c r="G47" s="88"/>
      <c r="H47" s="87">
        <f>H49</f>
        <v>641255.4</v>
      </c>
      <c r="I47" s="82">
        <f>I49</f>
        <v>105056.17</v>
      </c>
      <c r="J47" s="76">
        <f t="shared" si="0"/>
        <v>16.382890498855836</v>
      </c>
    </row>
    <row r="48" spans="1:10" ht="25.5">
      <c r="A48" s="94" t="s">
        <v>136</v>
      </c>
      <c r="B48" s="95" t="s">
        <v>133</v>
      </c>
      <c r="C48" s="95" t="s">
        <v>3</v>
      </c>
      <c r="D48" s="95" t="s">
        <v>181</v>
      </c>
      <c r="E48" s="85">
        <v>208</v>
      </c>
      <c r="F48" s="80"/>
      <c r="G48" s="88"/>
      <c r="H48" s="86">
        <f>H49</f>
        <v>641255.4</v>
      </c>
      <c r="I48" s="84">
        <f>I49</f>
        <v>105056.17</v>
      </c>
      <c r="J48" s="89">
        <f t="shared" si="0"/>
        <v>16.382890498855836</v>
      </c>
    </row>
    <row r="49" spans="1:10" ht="51">
      <c r="A49" s="94" t="s">
        <v>180</v>
      </c>
      <c r="B49" s="95" t="s">
        <v>133</v>
      </c>
      <c r="C49" s="95" t="s">
        <v>3</v>
      </c>
      <c r="D49" s="95" t="s">
        <v>181</v>
      </c>
      <c r="E49" s="85">
        <v>208</v>
      </c>
      <c r="F49" s="80" t="s">
        <v>182</v>
      </c>
      <c r="G49" s="88" t="s">
        <v>138</v>
      </c>
      <c r="H49" s="86">
        <f>H50+H52+H51</f>
        <v>641255.4</v>
      </c>
      <c r="I49" s="84">
        <f>I50+I52+I51</f>
        <v>105056.17</v>
      </c>
      <c r="J49" s="89">
        <f t="shared" si="0"/>
        <v>16.382890498855836</v>
      </c>
    </row>
    <row r="50" spans="1:10" ht="25.5">
      <c r="A50" s="94" t="s">
        <v>139</v>
      </c>
      <c r="B50" s="95" t="s">
        <v>133</v>
      </c>
      <c r="C50" s="95" t="s">
        <v>3</v>
      </c>
      <c r="D50" s="95" t="s">
        <v>181</v>
      </c>
      <c r="E50" s="85">
        <v>208</v>
      </c>
      <c r="F50" s="80" t="s">
        <v>182</v>
      </c>
      <c r="G50" s="88" t="s">
        <v>140</v>
      </c>
      <c r="H50" s="86">
        <v>419713.83</v>
      </c>
      <c r="I50" s="84">
        <v>85417.08</v>
      </c>
      <c r="J50" s="89">
        <f t="shared" si="0"/>
        <v>20.351266480782868</v>
      </c>
    </row>
    <row r="51" spans="1:10" ht="51">
      <c r="A51" s="94" t="s">
        <v>141</v>
      </c>
      <c r="B51" s="95" t="s">
        <v>133</v>
      </c>
      <c r="C51" s="95" t="s">
        <v>3</v>
      </c>
      <c r="D51" s="95" t="s">
        <v>181</v>
      </c>
      <c r="E51" s="85">
        <v>208</v>
      </c>
      <c r="F51" s="80" t="s">
        <v>182</v>
      </c>
      <c r="G51" s="88" t="s">
        <v>142</v>
      </c>
      <c r="H51" s="86">
        <v>72801.84</v>
      </c>
      <c r="I51" s="84">
        <v>0</v>
      </c>
      <c r="J51" s="89">
        <v>0</v>
      </c>
    </row>
    <row r="52" spans="1:10" ht="63.75">
      <c r="A52" s="94" t="s">
        <v>143</v>
      </c>
      <c r="B52" s="95" t="s">
        <v>133</v>
      </c>
      <c r="C52" s="95" t="s">
        <v>3</v>
      </c>
      <c r="D52" s="95" t="s">
        <v>181</v>
      </c>
      <c r="E52" s="85">
        <v>208</v>
      </c>
      <c r="F52" s="80" t="s">
        <v>182</v>
      </c>
      <c r="G52" s="88" t="s">
        <v>144</v>
      </c>
      <c r="H52" s="86">
        <v>148739.73000000001</v>
      </c>
      <c r="I52" s="84">
        <v>19639.09</v>
      </c>
      <c r="J52" s="89">
        <f t="shared" si="0"/>
        <v>13.203661187229532</v>
      </c>
    </row>
    <row r="53" spans="1:10" ht="38.25">
      <c r="A53" s="92" t="s">
        <v>183</v>
      </c>
      <c r="B53" s="93" t="s">
        <v>133</v>
      </c>
      <c r="C53" s="93" t="s">
        <v>135</v>
      </c>
      <c r="D53" s="93" t="s">
        <v>184</v>
      </c>
      <c r="E53" s="85"/>
      <c r="F53" s="80"/>
      <c r="G53" s="88"/>
      <c r="H53" s="87">
        <f>H54</f>
        <v>369321.2</v>
      </c>
      <c r="I53" s="82">
        <f>I54</f>
        <v>71200</v>
      </c>
      <c r="J53" s="76">
        <f t="shared" si="0"/>
        <v>19.278611680022699</v>
      </c>
    </row>
    <row r="54" spans="1:10" ht="25.5">
      <c r="A54" s="94" t="s">
        <v>136</v>
      </c>
      <c r="B54" s="95" t="s">
        <v>133</v>
      </c>
      <c r="C54" s="95" t="s">
        <v>3</v>
      </c>
      <c r="D54" s="95" t="s">
        <v>184</v>
      </c>
      <c r="E54" s="85">
        <v>208</v>
      </c>
      <c r="F54" s="80"/>
      <c r="G54" s="88"/>
      <c r="H54" s="86">
        <f>H55</f>
        <v>369321.2</v>
      </c>
      <c r="I54" s="84">
        <f>I55</f>
        <v>71200</v>
      </c>
      <c r="J54" s="89">
        <f t="shared" si="0"/>
        <v>19.278611680022699</v>
      </c>
    </row>
    <row r="55" spans="1:10">
      <c r="A55" s="94" t="s">
        <v>319</v>
      </c>
      <c r="B55" s="95" t="s">
        <v>133</v>
      </c>
      <c r="C55" s="95" t="s">
        <v>3</v>
      </c>
      <c r="D55" s="95" t="s">
        <v>184</v>
      </c>
      <c r="E55" s="85">
        <v>208</v>
      </c>
      <c r="F55" s="80" t="s">
        <v>185</v>
      </c>
      <c r="G55" s="88" t="s">
        <v>148</v>
      </c>
      <c r="H55" s="86">
        <v>369321.2</v>
      </c>
      <c r="I55" s="84">
        <v>71200</v>
      </c>
      <c r="J55" s="89">
        <f t="shared" si="0"/>
        <v>19.278611680022699</v>
      </c>
    </row>
    <row r="56" spans="1:10" ht="63.75">
      <c r="A56" s="92" t="s">
        <v>186</v>
      </c>
      <c r="B56" s="93" t="s">
        <v>133</v>
      </c>
      <c r="C56" s="93" t="s">
        <v>135</v>
      </c>
      <c r="D56" s="93" t="s">
        <v>187</v>
      </c>
      <c r="E56" s="96"/>
      <c r="F56" s="91"/>
      <c r="G56" s="97"/>
      <c r="H56" s="87">
        <f>H57</f>
        <v>482211.3</v>
      </c>
      <c r="I56" s="82">
        <f>I57</f>
        <v>50344.17</v>
      </c>
      <c r="J56" s="76">
        <f t="shared" si="0"/>
        <v>10.440271723205159</v>
      </c>
    </row>
    <row r="57" spans="1:10" ht="25.5">
      <c r="A57" s="94" t="s">
        <v>136</v>
      </c>
      <c r="B57" s="95" t="s">
        <v>133</v>
      </c>
      <c r="C57" s="95" t="s">
        <v>3</v>
      </c>
      <c r="D57" s="95" t="s">
        <v>187</v>
      </c>
      <c r="E57" s="85">
        <v>208</v>
      </c>
      <c r="F57" s="80"/>
      <c r="G57" s="88"/>
      <c r="H57" s="86">
        <f>H58+H59</f>
        <v>482211.3</v>
      </c>
      <c r="I57" s="84">
        <f>I58+I59</f>
        <v>50344.17</v>
      </c>
      <c r="J57" s="89">
        <f t="shared" si="0"/>
        <v>10.440271723205159</v>
      </c>
    </row>
    <row r="58" spans="1:10">
      <c r="A58" s="94" t="s">
        <v>319</v>
      </c>
      <c r="B58" s="95" t="s">
        <v>133</v>
      </c>
      <c r="C58" s="95" t="s">
        <v>3</v>
      </c>
      <c r="D58" s="95" t="s">
        <v>187</v>
      </c>
      <c r="E58" s="85">
        <v>208</v>
      </c>
      <c r="F58" s="80" t="s">
        <v>188</v>
      </c>
      <c r="G58" s="88" t="s">
        <v>148</v>
      </c>
      <c r="H58" s="86">
        <v>284061.48</v>
      </c>
      <c r="I58" s="84">
        <v>50344.17</v>
      </c>
      <c r="J58" s="89">
        <f t="shared" si="0"/>
        <v>17.722983770978029</v>
      </c>
    </row>
    <row r="59" spans="1:10">
      <c r="A59" s="94" t="s">
        <v>189</v>
      </c>
      <c r="B59" s="95" t="s">
        <v>133</v>
      </c>
      <c r="C59" s="95" t="s">
        <v>3</v>
      </c>
      <c r="D59" s="95" t="s">
        <v>187</v>
      </c>
      <c r="E59" s="85">
        <v>208</v>
      </c>
      <c r="F59" s="80" t="s">
        <v>188</v>
      </c>
      <c r="G59" s="88" t="s">
        <v>190</v>
      </c>
      <c r="H59" s="86">
        <v>198149.82</v>
      </c>
      <c r="I59" s="84">
        <v>0</v>
      </c>
      <c r="J59" s="89">
        <f t="shared" si="0"/>
        <v>0</v>
      </c>
    </row>
    <row r="60" spans="1:10" ht="38.25">
      <c r="A60" s="92" t="s">
        <v>323</v>
      </c>
      <c r="B60" s="93" t="s">
        <v>133</v>
      </c>
      <c r="C60" s="93" t="s">
        <v>135</v>
      </c>
      <c r="D60" s="93" t="s">
        <v>324</v>
      </c>
      <c r="E60" s="96"/>
      <c r="F60" s="91"/>
      <c r="G60" s="97"/>
      <c r="H60" s="87">
        <f t="shared" ref="H60:H61" si="6">H61</f>
        <v>9500</v>
      </c>
      <c r="I60" s="84">
        <v>0</v>
      </c>
      <c r="J60" s="89">
        <v>0</v>
      </c>
    </row>
    <row r="61" spans="1:10" ht="25.5">
      <c r="A61" s="94" t="s">
        <v>136</v>
      </c>
      <c r="B61" s="95" t="s">
        <v>133</v>
      </c>
      <c r="C61" s="95" t="s">
        <v>3</v>
      </c>
      <c r="D61" s="95" t="s">
        <v>324</v>
      </c>
      <c r="E61" s="85">
        <v>208</v>
      </c>
      <c r="F61" s="80"/>
      <c r="G61" s="88"/>
      <c r="H61" s="86">
        <f t="shared" si="6"/>
        <v>9500</v>
      </c>
      <c r="I61" s="84">
        <v>0</v>
      </c>
      <c r="J61" s="89">
        <v>0</v>
      </c>
    </row>
    <row r="62" spans="1:10">
      <c r="A62" s="94" t="s">
        <v>322</v>
      </c>
      <c r="B62" s="95" t="s">
        <v>133</v>
      </c>
      <c r="C62" s="95" t="s">
        <v>3</v>
      </c>
      <c r="D62" s="95" t="s">
        <v>324</v>
      </c>
      <c r="E62" s="85">
        <v>208</v>
      </c>
      <c r="F62" s="80" t="s">
        <v>325</v>
      </c>
      <c r="G62" s="88" t="s">
        <v>148</v>
      </c>
      <c r="H62" s="86">
        <v>9500</v>
      </c>
      <c r="I62" s="84">
        <v>0</v>
      </c>
      <c r="J62" s="89">
        <v>0</v>
      </c>
    </row>
    <row r="63" spans="1:10" ht="69.75" customHeight="1">
      <c r="A63" s="70" t="s">
        <v>191</v>
      </c>
      <c r="B63" s="98" t="s">
        <v>150</v>
      </c>
      <c r="C63" s="98"/>
      <c r="D63" s="98"/>
      <c r="E63" s="85"/>
      <c r="F63" s="74"/>
      <c r="G63" s="75"/>
      <c r="H63" s="87">
        <f>H64+H68+H72+H77+H81+H85+H91+H96+H99+H102</f>
        <v>8332821.4799999986</v>
      </c>
      <c r="I63" s="82">
        <f>I64+I72+I77+I81+I85+I91</f>
        <v>1294659.6200000001</v>
      </c>
      <c r="J63" s="76">
        <f t="shared" si="0"/>
        <v>15.53686975182865</v>
      </c>
    </row>
    <row r="64" spans="1:10" ht="78.75" customHeight="1">
      <c r="A64" s="77" t="s">
        <v>192</v>
      </c>
      <c r="B64" s="78" t="s">
        <v>150</v>
      </c>
      <c r="C64" s="78" t="s">
        <v>135</v>
      </c>
      <c r="D64" s="78" t="s">
        <v>133</v>
      </c>
      <c r="E64" s="90"/>
      <c r="F64" s="91"/>
      <c r="G64" s="75"/>
      <c r="H64" s="87">
        <f t="shared" ref="H64:H65" si="7">H65</f>
        <v>2575442.19</v>
      </c>
      <c r="I64" s="82">
        <f t="shared" ref="I64:I66" si="8">I65</f>
        <v>79275</v>
      </c>
      <c r="J64" s="76">
        <f t="shared" si="0"/>
        <v>3.0781121901245241</v>
      </c>
    </row>
    <row r="65" spans="1:10" ht="25.5">
      <c r="A65" s="79" t="s">
        <v>136</v>
      </c>
      <c r="B65" s="83" t="s">
        <v>150</v>
      </c>
      <c r="C65" s="83" t="s">
        <v>3</v>
      </c>
      <c r="D65" s="83" t="s">
        <v>133</v>
      </c>
      <c r="E65" s="85">
        <v>208</v>
      </c>
      <c r="F65" s="80"/>
      <c r="G65" s="81"/>
      <c r="H65" s="86">
        <f t="shared" si="7"/>
        <v>2575442.19</v>
      </c>
      <c r="I65" s="84">
        <f t="shared" si="8"/>
        <v>79275</v>
      </c>
      <c r="J65" s="89">
        <f t="shared" si="0"/>
        <v>3.0781121901245241</v>
      </c>
    </row>
    <row r="66" spans="1:10" ht="81" customHeight="1">
      <c r="A66" s="79" t="s">
        <v>192</v>
      </c>
      <c r="B66" s="83" t="s">
        <v>150</v>
      </c>
      <c r="C66" s="83" t="s">
        <v>3</v>
      </c>
      <c r="D66" s="83" t="s">
        <v>133</v>
      </c>
      <c r="E66" s="85">
        <v>208</v>
      </c>
      <c r="F66" s="80" t="s">
        <v>193</v>
      </c>
      <c r="G66" s="81" t="s">
        <v>138</v>
      </c>
      <c r="H66" s="86">
        <f>H67</f>
        <v>2575442.19</v>
      </c>
      <c r="I66" s="84">
        <f t="shared" si="8"/>
        <v>79275</v>
      </c>
      <c r="J66" s="89">
        <f t="shared" si="0"/>
        <v>3.0781121901245241</v>
      </c>
    </row>
    <row r="67" spans="1:10">
      <c r="A67" s="79" t="s">
        <v>319</v>
      </c>
      <c r="B67" s="83" t="s">
        <v>150</v>
      </c>
      <c r="C67" s="83" t="s">
        <v>3</v>
      </c>
      <c r="D67" s="83" t="s">
        <v>133</v>
      </c>
      <c r="E67" s="79">
        <v>208</v>
      </c>
      <c r="F67" s="80" t="s">
        <v>193</v>
      </c>
      <c r="G67" s="81" t="s">
        <v>148</v>
      </c>
      <c r="H67" s="86">
        <v>2575442.19</v>
      </c>
      <c r="I67" s="84">
        <v>79275</v>
      </c>
      <c r="J67" s="89">
        <f t="shared" si="0"/>
        <v>3.0781121901245241</v>
      </c>
    </row>
    <row r="68" spans="1:10" ht="51">
      <c r="A68" s="77" t="s">
        <v>271</v>
      </c>
      <c r="B68" s="78" t="s">
        <v>150</v>
      </c>
      <c r="C68" s="78" t="s">
        <v>135</v>
      </c>
      <c r="D68" s="78" t="s">
        <v>150</v>
      </c>
      <c r="E68" s="79"/>
      <c r="F68" s="80"/>
      <c r="G68" s="81"/>
      <c r="H68" s="87">
        <f t="shared" ref="H68:H69" si="9">H69</f>
        <v>0</v>
      </c>
      <c r="I68" s="82">
        <f t="shared" ref="I68:I70" si="10">I69</f>
        <v>0</v>
      </c>
      <c r="J68" s="76">
        <v>0</v>
      </c>
    </row>
    <row r="69" spans="1:10" ht="25.5">
      <c r="A69" s="79" t="s">
        <v>136</v>
      </c>
      <c r="B69" s="83" t="s">
        <v>150</v>
      </c>
      <c r="C69" s="83" t="s">
        <v>3</v>
      </c>
      <c r="D69" s="83" t="s">
        <v>150</v>
      </c>
      <c r="E69" s="79">
        <v>208</v>
      </c>
      <c r="F69" s="80"/>
      <c r="G69" s="81"/>
      <c r="H69" s="86">
        <f t="shared" si="9"/>
        <v>0</v>
      </c>
      <c r="I69" s="84">
        <f t="shared" si="10"/>
        <v>0</v>
      </c>
      <c r="J69" s="89">
        <v>0</v>
      </c>
    </row>
    <row r="70" spans="1:10" ht="51">
      <c r="A70" s="79" t="s">
        <v>272</v>
      </c>
      <c r="B70" s="83" t="s">
        <v>150</v>
      </c>
      <c r="C70" s="83" t="s">
        <v>3</v>
      </c>
      <c r="D70" s="83" t="s">
        <v>150</v>
      </c>
      <c r="E70" s="79">
        <v>208</v>
      </c>
      <c r="F70" s="80" t="s">
        <v>273</v>
      </c>
      <c r="G70" s="81"/>
      <c r="H70" s="86">
        <f>H71</f>
        <v>0</v>
      </c>
      <c r="I70" s="84">
        <f t="shared" si="10"/>
        <v>0</v>
      </c>
      <c r="J70" s="89">
        <v>0</v>
      </c>
    </row>
    <row r="71" spans="1:10" ht="18.75" customHeight="1">
      <c r="A71" s="79" t="s">
        <v>319</v>
      </c>
      <c r="B71" s="83" t="s">
        <v>150</v>
      </c>
      <c r="C71" s="83" t="s">
        <v>3</v>
      </c>
      <c r="D71" s="83" t="s">
        <v>150</v>
      </c>
      <c r="E71" s="79">
        <v>208</v>
      </c>
      <c r="F71" s="80" t="s">
        <v>273</v>
      </c>
      <c r="G71" s="81" t="s">
        <v>148</v>
      </c>
      <c r="H71" s="86">
        <v>0</v>
      </c>
      <c r="I71" s="84">
        <v>0</v>
      </c>
      <c r="J71" s="89">
        <v>0</v>
      </c>
    </row>
    <row r="72" spans="1:10" ht="28.5" customHeight="1">
      <c r="A72" s="77" t="s">
        <v>194</v>
      </c>
      <c r="B72" s="78" t="s">
        <v>150</v>
      </c>
      <c r="C72" s="78" t="s">
        <v>135</v>
      </c>
      <c r="D72" s="78" t="s">
        <v>159</v>
      </c>
      <c r="E72" s="77"/>
      <c r="F72" s="91"/>
      <c r="G72" s="97"/>
      <c r="H72" s="87">
        <f t="shared" ref="H72:H73" si="11">H73</f>
        <v>428038.15</v>
      </c>
      <c r="I72" s="82">
        <f>I73</f>
        <v>131361.26999999999</v>
      </c>
      <c r="J72" s="76">
        <f t="shared" si="0"/>
        <v>30.689150020856783</v>
      </c>
    </row>
    <row r="73" spans="1:10" ht="25.5">
      <c r="A73" s="79" t="s">
        <v>136</v>
      </c>
      <c r="B73" s="83" t="s">
        <v>150</v>
      </c>
      <c r="C73" s="83" t="s">
        <v>3</v>
      </c>
      <c r="D73" s="83" t="s">
        <v>159</v>
      </c>
      <c r="E73" s="79">
        <v>208</v>
      </c>
      <c r="F73" s="80"/>
      <c r="G73" s="81"/>
      <c r="H73" s="86">
        <f t="shared" si="11"/>
        <v>428038.15</v>
      </c>
      <c r="I73" s="84">
        <f>I74</f>
        <v>131361.26999999999</v>
      </c>
      <c r="J73" s="89">
        <f t="shared" si="0"/>
        <v>30.689150020856783</v>
      </c>
    </row>
    <row r="74" spans="1:10" ht="25.5">
      <c r="A74" s="79" t="s">
        <v>194</v>
      </c>
      <c r="B74" s="83" t="s">
        <v>150</v>
      </c>
      <c r="C74" s="83" t="s">
        <v>3</v>
      </c>
      <c r="D74" s="83" t="s">
        <v>159</v>
      </c>
      <c r="E74" s="79">
        <v>208</v>
      </c>
      <c r="F74" s="80" t="s">
        <v>195</v>
      </c>
      <c r="G74" s="88" t="s">
        <v>138</v>
      </c>
      <c r="H74" s="86">
        <f>H75+H76</f>
        <v>428038.15</v>
      </c>
      <c r="I74" s="84">
        <f>I75+I76</f>
        <v>131361.26999999999</v>
      </c>
      <c r="J74" s="89">
        <f t="shared" si="0"/>
        <v>30.689150020856783</v>
      </c>
    </row>
    <row r="75" spans="1:10">
      <c r="A75" s="79" t="s">
        <v>319</v>
      </c>
      <c r="B75" s="83" t="s">
        <v>150</v>
      </c>
      <c r="C75" s="83" t="s">
        <v>3</v>
      </c>
      <c r="D75" s="83" t="s">
        <v>159</v>
      </c>
      <c r="E75" s="79">
        <v>208</v>
      </c>
      <c r="F75" s="80" t="s">
        <v>195</v>
      </c>
      <c r="G75" s="81" t="s">
        <v>148</v>
      </c>
      <c r="H75" s="86">
        <v>102680</v>
      </c>
      <c r="I75" s="84">
        <v>0</v>
      </c>
      <c r="J75" s="89">
        <f t="shared" si="0"/>
        <v>0</v>
      </c>
    </row>
    <row r="76" spans="1:10">
      <c r="A76" s="79" t="s">
        <v>189</v>
      </c>
      <c r="B76" s="83" t="s">
        <v>150</v>
      </c>
      <c r="C76" s="83" t="s">
        <v>135</v>
      </c>
      <c r="D76" s="83" t="s">
        <v>159</v>
      </c>
      <c r="E76" s="79">
        <v>208</v>
      </c>
      <c r="F76" s="80" t="s">
        <v>195</v>
      </c>
      <c r="G76" s="81" t="s">
        <v>190</v>
      </c>
      <c r="H76" s="86">
        <v>325358.15000000002</v>
      </c>
      <c r="I76" s="84">
        <v>131361.26999999999</v>
      </c>
      <c r="J76" s="89">
        <f t="shared" si="0"/>
        <v>40.374359763233223</v>
      </c>
    </row>
    <row r="77" spans="1:10" ht="25.5">
      <c r="A77" s="77" t="s">
        <v>196</v>
      </c>
      <c r="B77" s="78" t="s">
        <v>150</v>
      </c>
      <c r="C77" s="78" t="s">
        <v>135</v>
      </c>
      <c r="D77" s="78" t="s">
        <v>167</v>
      </c>
      <c r="E77" s="77"/>
      <c r="F77" s="91"/>
      <c r="G77" s="97"/>
      <c r="H77" s="87">
        <f t="shared" ref="H77:H79" si="12">H78</f>
        <v>454575</v>
      </c>
      <c r="I77" s="82">
        <f t="shared" ref="I77:I79" si="13">I78</f>
        <v>56893.5</v>
      </c>
      <c r="J77" s="76">
        <f t="shared" si="0"/>
        <v>12.51575647582907</v>
      </c>
    </row>
    <row r="78" spans="1:10" ht="25.5">
      <c r="A78" s="79" t="s">
        <v>136</v>
      </c>
      <c r="B78" s="83" t="s">
        <v>150</v>
      </c>
      <c r="C78" s="83" t="s">
        <v>3</v>
      </c>
      <c r="D78" s="83" t="s">
        <v>167</v>
      </c>
      <c r="E78" s="79">
        <v>208</v>
      </c>
      <c r="F78" s="80"/>
      <c r="G78" s="81"/>
      <c r="H78" s="86">
        <f>H79</f>
        <v>454575</v>
      </c>
      <c r="I78" s="84">
        <f t="shared" si="13"/>
        <v>56893.5</v>
      </c>
      <c r="J78" s="76">
        <f t="shared" ref="J78:J128" si="14">I78/H78*100</f>
        <v>12.51575647582907</v>
      </c>
    </row>
    <row r="79" spans="1:10" ht="25.5">
      <c r="A79" s="79" t="s">
        <v>196</v>
      </c>
      <c r="B79" s="83" t="s">
        <v>150</v>
      </c>
      <c r="C79" s="83" t="s">
        <v>3</v>
      </c>
      <c r="D79" s="83" t="s">
        <v>167</v>
      </c>
      <c r="E79" s="79">
        <v>208</v>
      </c>
      <c r="F79" s="80" t="s">
        <v>197</v>
      </c>
      <c r="G79" s="81" t="s">
        <v>138</v>
      </c>
      <c r="H79" s="86">
        <f t="shared" si="12"/>
        <v>454575</v>
      </c>
      <c r="I79" s="84">
        <f t="shared" si="13"/>
        <v>56893.5</v>
      </c>
      <c r="J79" s="76">
        <f t="shared" si="14"/>
        <v>12.51575647582907</v>
      </c>
    </row>
    <row r="80" spans="1:10">
      <c r="A80" s="79" t="s">
        <v>319</v>
      </c>
      <c r="B80" s="83" t="s">
        <v>150</v>
      </c>
      <c r="C80" s="83" t="s">
        <v>3</v>
      </c>
      <c r="D80" s="83" t="s">
        <v>167</v>
      </c>
      <c r="E80" s="79">
        <v>208</v>
      </c>
      <c r="F80" s="80" t="s">
        <v>197</v>
      </c>
      <c r="G80" s="81" t="s">
        <v>148</v>
      </c>
      <c r="H80" s="86">
        <v>454575</v>
      </c>
      <c r="I80" s="84">
        <v>56893.5</v>
      </c>
      <c r="J80" s="76">
        <f t="shared" si="14"/>
        <v>12.51575647582907</v>
      </c>
    </row>
    <row r="81" spans="1:10">
      <c r="A81" s="77" t="s">
        <v>198</v>
      </c>
      <c r="B81" s="78" t="s">
        <v>150</v>
      </c>
      <c r="C81" s="78" t="s">
        <v>135</v>
      </c>
      <c r="D81" s="78" t="s">
        <v>170</v>
      </c>
      <c r="E81" s="77"/>
      <c r="F81" s="91"/>
      <c r="G81" s="97"/>
      <c r="H81" s="87">
        <f>H82</f>
        <v>1395723.94</v>
      </c>
      <c r="I81" s="82">
        <f t="shared" ref="I81:I83" si="15">I82</f>
        <v>778537.79</v>
      </c>
      <c r="J81" s="76">
        <f t="shared" si="14"/>
        <v>55.780213241882201</v>
      </c>
    </row>
    <row r="82" spans="1:10" ht="25.5">
      <c r="A82" s="79" t="s">
        <v>136</v>
      </c>
      <c r="B82" s="83" t="s">
        <v>150</v>
      </c>
      <c r="C82" s="83" t="s">
        <v>3</v>
      </c>
      <c r="D82" s="83" t="s">
        <v>170</v>
      </c>
      <c r="E82" s="79">
        <v>208</v>
      </c>
      <c r="F82" s="80"/>
      <c r="G82" s="81"/>
      <c r="H82" s="86">
        <f>H83</f>
        <v>1395723.94</v>
      </c>
      <c r="I82" s="84">
        <f t="shared" si="15"/>
        <v>778537.79</v>
      </c>
      <c r="J82" s="89">
        <f t="shared" si="14"/>
        <v>55.780213241882201</v>
      </c>
    </row>
    <row r="83" spans="1:10">
      <c r="A83" s="79" t="s">
        <v>198</v>
      </c>
      <c r="B83" s="83" t="s">
        <v>150</v>
      </c>
      <c r="C83" s="83" t="s">
        <v>3</v>
      </c>
      <c r="D83" s="83" t="s">
        <v>170</v>
      </c>
      <c r="E83" s="79">
        <v>208</v>
      </c>
      <c r="F83" s="80" t="s">
        <v>199</v>
      </c>
      <c r="G83" s="81" t="s">
        <v>138</v>
      </c>
      <c r="H83" s="86">
        <f>H84</f>
        <v>1395723.94</v>
      </c>
      <c r="I83" s="84">
        <f t="shared" si="15"/>
        <v>778537.79</v>
      </c>
      <c r="J83" s="89">
        <f t="shared" si="14"/>
        <v>55.780213241882201</v>
      </c>
    </row>
    <row r="84" spans="1:10">
      <c r="A84" s="79" t="s">
        <v>319</v>
      </c>
      <c r="B84" s="83" t="s">
        <v>150</v>
      </c>
      <c r="C84" s="83" t="s">
        <v>3</v>
      </c>
      <c r="D84" s="83" t="s">
        <v>170</v>
      </c>
      <c r="E84" s="79">
        <v>208</v>
      </c>
      <c r="F84" s="80" t="s">
        <v>199</v>
      </c>
      <c r="G84" s="81" t="s">
        <v>148</v>
      </c>
      <c r="H84" s="86">
        <v>1395723.94</v>
      </c>
      <c r="I84" s="84">
        <v>778537.79</v>
      </c>
      <c r="J84" s="89">
        <f t="shared" si="14"/>
        <v>55.780213241882201</v>
      </c>
    </row>
    <row r="85" spans="1:10" ht="25.5">
      <c r="A85" s="77" t="s">
        <v>149</v>
      </c>
      <c r="B85" s="78" t="s">
        <v>150</v>
      </c>
      <c r="C85" s="78" t="s">
        <v>135</v>
      </c>
      <c r="D85" s="78" t="s">
        <v>173</v>
      </c>
      <c r="E85" s="77"/>
      <c r="F85" s="91"/>
      <c r="G85" s="97"/>
      <c r="H85" s="87">
        <f t="shared" ref="H85:H86" si="16">H86</f>
        <v>198474</v>
      </c>
      <c r="I85" s="82">
        <f>I86</f>
        <v>46614</v>
      </c>
      <c r="J85" s="76">
        <f t="shared" si="14"/>
        <v>23.486199703739533</v>
      </c>
    </row>
    <row r="86" spans="1:10" ht="25.5">
      <c r="A86" s="79" t="s">
        <v>136</v>
      </c>
      <c r="B86" s="83" t="s">
        <v>150</v>
      </c>
      <c r="C86" s="83" t="s">
        <v>3</v>
      </c>
      <c r="D86" s="83" t="s">
        <v>173</v>
      </c>
      <c r="E86" s="79">
        <v>208</v>
      </c>
      <c r="F86" s="80"/>
      <c r="G86" s="81"/>
      <c r="H86" s="86">
        <f t="shared" si="16"/>
        <v>198474</v>
      </c>
      <c r="I86" s="84">
        <f>I87</f>
        <v>46614</v>
      </c>
      <c r="J86" s="89">
        <f t="shared" si="14"/>
        <v>23.486199703739533</v>
      </c>
    </row>
    <row r="87" spans="1:10" ht="25.5">
      <c r="A87" s="79" t="s">
        <v>149</v>
      </c>
      <c r="B87" s="83" t="s">
        <v>150</v>
      </c>
      <c r="C87" s="83" t="s">
        <v>3</v>
      </c>
      <c r="D87" s="83" t="s">
        <v>173</v>
      </c>
      <c r="E87" s="79">
        <v>208</v>
      </c>
      <c r="F87" s="80" t="s">
        <v>151</v>
      </c>
      <c r="G87" s="81" t="s">
        <v>152</v>
      </c>
      <c r="H87" s="86">
        <f>H88+H89+H90</f>
        <v>198474</v>
      </c>
      <c r="I87" s="84">
        <f>I88+I89+I90</f>
        <v>46614</v>
      </c>
      <c r="J87" s="89">
        <f t="shared" si="14"/>
        <v>23.486199703739533</v>
      </c>
    </row>
    <row r="88" spans="1:10" ht="25.5">
      <c r="A88" s="79" t="s">
        <v>153</v>
      </c>
      <c r="B88" s="83" t="s">
        <v>150</v>
      </c>
      <c r="C88" s="83" t="s">
        <v>3</v>
      </c>
      <c r="D88" s="83" t="s">
        <v>173</v>
      </c>
      <c r="E88" s="79">
        <v>208</v>
      </c>
      <c r="F88" s="80" t="s">
        <v>151</v>
      </c>
      <c r="G88" s="81" t="s">
        <v>154</v>
      </c>
      <c r="H88" s="86">
        <v>110600</v>
      </c>
      <c r="I88" s="84">
        <v>43214</v>
      </c>
      <c r="J88" s="89">
        <f t="shared" si="14"/>
        <v>39.072332730560575</v>
      </c>
    </row>
    <row r="89" spans="1:10">
      <c r="A89" s="79" t="s">
        <v>320</v>
      </c>
      <c r="B89" s="83" t="s">
        <v>150</v>
      </c>
      <c r="C89" s="83" t="s">
        <v>3</v>
      </c>
      <c r="D89" s="83" t="s">
        <v>173</v>
      </c>
      <c r="E89" s="79">
        <v>208</v>
      </c>
      <c r="F89" s="80" t="s">
        <v>151</v>
      </c>
      <c r="G89" s="81" t="s">
        <v>155</v>
      </c>
      <c r="H89" s="86">
        <v>27874</v>
      </c>
      <c r="I89" s="84">
        <v>3400</v>
      </c>
      <c r="J89" s="89">
        <f t="shared" si="14"/>
        <v>12.197747004376838</v>
      </c>
    </row>
    <row r="90" spans="1:10">
      <c r="A90" s="79" t="s">
        <v>156</v>
      </c>
      <c r="B90" s="83" t="s">
        <v>150</v>
      </c>
      <c r="C90" s="83" t="s">
        <v>3</v>
      </c>
      <c r="D90" s="83" t="s">
        <v>173</v>
      </c>
      <c r="E90" s="79">
        <v>208</v>
      </c>
      <c r="F90" s="80" t="s">
        <v>151</v>
      </c>
      <c r="G90" s="81" t="s">
        <v>157</v>
      </c>
      <c r="H90" s="86">
        <v>60000</v>
      </c>
      <c r="I90" s="84">
        <v>0</v>
      </c>
      <c r="J90" s="89">
        <f t="shared" si="14"/>
        <v>0</v>
      </c>
    </row>
    <row r="91" spans="1:10" ht="25.5">
      <c r="A91" s="77" t="s">
        <v>200</v>
      </c>
      <c r="B91" s="78" t="s">
        <v>150</v>
      </c>
      <c r="C91" s="78" t="s">
        <v>135</v>
      </c>
      <c r="D91" s="78" t="s">
        <v>176</v>
      </c>
      <c r="E91" s="77"/>
      <c r="F91" s="91"/>
      <c r="G91" s="97"/>
      <c r="H91" s="87">
        <f t="shared" ref="H91:H92" si="17">H92</f>
        <v>523849.30000000005</v>
      </c>
      <c r="I91" s="82">
        <f>I92</f>
        <v>201978.06</v>
      </c>
      <c r="J91" s="76">
        <f t="shared" si="14"/>
        <v>38.556519976260347</v>
      </c>
    </row>
    <row r="92" spans="1:10" ht="25.5">
      <c r="A92" s="79" t="s">
        <v>136</v>
      </c>
      <c r="B92" s="83" t="s">
        <v>150</v>
      </c>
      <c r="C92" s="83" t="s">
        <v>3</v>
      </c>
      <c r="D92" s="83" t="s">
        <v>176</v>
      </c>
      <c r="E92" s="79">
        <v>208</v>
      </c>
      <c r="F92" s="80"/>
      <c r="G92" s="81"/>
      <c r="H92" s="86">
        <f t="shared" si="17"/>
        <v>523849.30000000005</v>
      </c>
      <c r="I92" s="84">
        <f>I93</f>
        <v>201978.06</v>
      </c>
      <c r="J92" s="89">
        <f t="shared" si="14"/>
        <v>38.556519976260347</v>
      </c>
    </row>
    <row r="93" spans="1:10" ht="25.5">
      <c r="A93" s="79" t="s">
        <v>200</v>
      </c>
      <c r="B93" s="83" t="s">
        <v>150</v>
      </c>
      <c r="C93" s="83" t="s">
        <v>3</v>
      </c>
      <c r="D93" s="83" t="s">
        <v>176</v>
      </c>
      <c r="E93" s="79">
        <v>208</v>
      </c>
      <c r="F93" s="80" t="s">
        <v>201</v>
      </c>
      <c r="G93" s="81" t="s">
        <v>138</v>
      </c>
      <c r="H93" s="86">
        <f>H95+H94</f>
        <v>523849.30000000005</v>
      </c>
      <c r="I93" s="84">
        <f>I94+I95</f>
        <v>201978.06</v>
      </c>
      <c r="J93" s="89">
        <f t="shared" si="14"/>
        <v>38.556519976260347</v>
      </c>
    </row>
    <row r="94" spans="1:10">
      <c r="A94" s="79" t="s">
        <v>189</v>
      </c>
      <c r="B94" s="83" t="s">
        <v>150</v>
      </c>
      <c r="C94" s="83" t="s">
        <v>3</v>
      </c>
      <c r="D94" s="83" t="s">
        <v>176</v>
      </c>
      <c r="E94" s="79">
        <v>208</v>
      </c>
      <c r="F94" s="80" t="s">
        <v>201</v>
      </c>
      <c r="G94" s="81" t="s">
        <v>190</v>
      </c>
      <c r="H94" s="86">
        <v>15650.96</v>
      </c>
      <c r="I94" s="84">
        <v>1398.82</v>
      </c>
      <c r="J94" s="89">
        <f t="shared" si="14"/>
        <v>8.9375987159893082</v>
      </c>
    </row>
    <row r="95" spans="1:10">
      <c r="A95" s="79" t="s">
        <v>319</v>
      </c>
      <c r="B95" s="83" t="s">
        <v>150</v>
      </c>
      <c r="C95" s="83" t="s">
        <v>3</v>
      </c>
      <c r="D95" s="83" t="s">
        <v>176</v>
      </c>
      <c r="E95" s="79">
        <v>208</v>
      </c>
      <c r="F95" s="80" t="s">
        <v>201</v>
      </c>
      <c r="G95" s="81" t="s">
        <v>148</v>
      </c>
      <c r="H95" s="86">
        <v>508198.34</v>
      </c>
      <c r="I95" s="84">
        <v>200579.24</v>
      </c>
      <c r="J95" s="89">
        <f t="shared" si="14"/>
        <v>39.468692479396914</v>
      </c>
    </row>
    <row r="96" spans="1:10" ht="25.5">
      <c r="A96" s="77" t="s">
        <v>326</v>
      </c>
      <c r="B96" s="78" t="s">
        <v>150</v>
      </c>
      <c r="C96" s="78" t="s">
        <v>135</v>
      </c>
      <c r="D96" s="78" t="s">
        <v>181</v>
      </c>
      <c r="E96" s="77"/>
      <c r="F96" s="91"/>
      <c r="G96" s="97"/>
      <c r="H96" s="87">
        <f t="shared" ref="H96:H97" si="18">H97</f>
        <v>30000</v>
      </c>
      <c r="I96" s="82">
        <f t="shared" ref="I96:I99" si="19">I97</f>
        <v>0</v>
      </c>
      <c r="J96" s="76">
        <v>0</v>
      </c>
    </row>
    <row r="97" spans="1:10" ht="25.5">
      <c r="A97" s="79" t="s">
        <v>136</v>
      </c>
      <c r="B97" s="83" t="s">
        <v>150</v>
      </c>
      <c r="C97" s="83" t="s">
        <v>3</v>
      </c>
      <c r="D97" s="83" t="s">
        <v>181</v>
      </c>
      <c r="E97" s="79">
        <v>208</v>
      </c>
      <c r="F97" s="80"/>
      <c r="G97" s="81"/>
      <c r="H97" s="86">
        <f t="shared" si="18"/>
        <v>30000</v>
      </c>
      <c r="I97" s="82">
        <f t="shared" si="19"/>
        <v>0</v>
      </c>
      <c r="J97" s="76">
        <v>0</v>
      </c>
    </row>
    <row r="98" spans="1:10">
      <c r="A98" s="79" t="s">
        <v>319</v>
      </c>
      <c r="B98" s="83" t="s">
        <v>150</v>
      </c>
      <c r="C98" s="83" t="s">
        <v>3</v>
      </c>
      <c r="D98" s="83" t="s">
        <v>181</v>
      </c>
      <c r="E98" s="79">
        <v>208</v>
      </c>
      <c r="F98" s="80" t="s">
        <v>327</v>
      </c>
      <c r="G98" s="81" t="s">
        <v>148</v>
      </c>
      <c r="H98" s="86">
        <v>30000</v>
      </c>
      <c r="I98" s="84">
        <v>0</v>
      </c>
      <c r="J98" s="89">
        <v>0</v>
      </c>
    </row>
    <row r="99" spans="1:10" ht="114.75">
      <c r="A99" s="77" t="s">
        <v>217</v>
      </c>
      <c r="B99" s="78" t="s">
        <v>150</v>
      </c>
      <c r="C99" s="78" t="s">
        <v>135</v>
      </c>
      <c r="D99" s="78" t="s">
        <v>184</v>
      </c>
      <c r="E99" s="77"/>
      <c r="F99" s="91"/>
      <c r="G99" s="97"/>
      <c r="H99" s="87">
        <f>H101</f>
        <v>2622718.9</v>
      </c>
      <c r="I99" s="84">
        <f t="shared" si="19"/>
        <v>0</v>
      </c>
      <c r="J99" s="89">
        <v>0</v>
      </c>
    </row>
    <row r="100" spans="1:10" ht="25.5">
      <c r="A100" s="79" t="s">
        <v>136</v>
      </c>
      <c r="B100" s="83" t="s">
        <v>150</v>
      </c>
      <c r="C100" s="83" t="s">
        <v>3</v>
      </c>
      <c r="D100" s="83" t="s">
        <v>184</v>
      </c>
      <c r="E100" s="79">
        <v>208</v>
      </c>
      <c r="F100" s="80"/>
      <c r="G100" s="81"/>
      <c r="H100" s="86">
        <f>H101</f>
        <v>2622718.9</v>
      </c>
      <c r="I100" s="84">
        <f>I101</f>
        <v>0</v>
      </c>
      <c r="J100" s="89">
        <v>0</v>
      </c>
    </row>
    <row r="101" spans="1:10">
      <c r="A101" s="79" t="s">
        <v>319</v>
      </c>
      <c r="B101" s="83" t="s">
        <v>150</v>
      </c>
      <c r="C101" s="83" t="s">
        <v>3</v>
      </c>
      <c r="D101" s="83" t="s">
        <v>184</v>
      </c>
      <c r="E101" s="85">
        <v>208</v>
      </c>
      <c r="F101" s="80" t="s">
        <v>218</v>
      </c>
      <c r="G101" s="81" t="s">
        <v>148</v>
      </c>
      <c r="H101" s="86">
        <v>2622718.9</v>
      </c>
      <c r="I101" s="84">
        <f t="shared" ref="I101:I104" si="20">I102</f>
        <v>0</v>
      </c>
      <c r="J101" s="89">
        <v>0</v>
      </c>
    </row>
    <row r="102" spans="1:10">
      <c r="A102" s="128" t="s">
        <v>328</v>
      </c>
      <c r="B102" s="78" t="s">
        <v>150</v>
      </c>
      <c r="C102" s="78" t="s">
        <v>3</v>
      </c>
      <c r="D102" s="78" t="s">
        <v>187</v>
      </c>
      <c r="E102" s="96"/>
      <c r="F102" s="91"/>
      <c r="G102" s="97"/>
      <c r="H102" s="87">
        <f>H103</f>
        <v>104000</v>
      </c>
      <c r="I102" s="82">
        <f t="shared" si="20"/>
        <v>0</v>
      </c>
      <c r="J102" s="76">
        <v>0</v>
      </c>
    </row>
    <row r="103" spans="1:10" ht="26.25">
      <c r="A103" s="129" t="s">
        <v>136</v>
      </c>
      <c r="B103" s="83" t="s">
        <v>150</v>
      </c>
      <c r="C103" s="83" t="s">
        <v>3</v>
      </c>
      <c r="D103" s="83" t="s">
        <v>187</v>
      </c>
      <c r="E103" s="85">
        <v>208</v>
      </c>
      <c r="F103" s="80"/>
      <c r="G103" s="81"/>
      <c r="H103" s="86">
        <f>H104+H106</f>
        <v>104000</v>
      </c>
      <c r="I103" s="84">
        <f t="shared" si="20"/>
        <v>0</v>
      </c>
      <c r="J103" s="89">
        <v>0</v>
      </c>
    </row>
    <row r="104" spans="1:10" ht="102.75">
      <c r="A104" s="129" t="s">
        <v>329</v>
      </c>
      <c r="B104" s="83" t="s">
        <v>150</v>
      </c>
      <c r="C104" s="83" t="s">
        <v>3</v>
      </c>
      <c r="D104" s="83" t="s">
        <v>187</v>
      </c>
      <c r="E104" s="85">
        <v>208</v>
      </c>
      <c r="F104" s="80" t="s">
        <v>330</v>
      </c>
      <c r="G104" s="81" t="s">
        <v>138</v>
      </c>
      <c r="H104" s="86">
        <f>H105</f>
        <v>52000</v>
      </c>
      <c r="I104" s="84">
        <f t="shared" si="20"/>
        <v>0</v>
      </c>
      <c r="J104" s="89">
        <v>0</v>
      </c>
    </row>
    <row r="105" spans="1:10" ht="15" customHeight="1">
      <c r="A105" s="129" t="s">
        <v>319</v>
      </c>
      <c r="B105" s="83" t="s">
        <v>150</v>
      </c>
      <c r="C105" s="83" t="s">
        <v>3</v>
      </c>
      <c r="D105" s="83" t="s">
        <v>187</v>
      </c>
      <c r="E105" s="85">
        <v>208</v>
      </c>
      <c r="F105" s="80" t="s">
        <v>330</v>
      </c>
      <c r="G105" s="81" t="s">
        <v>148</v>
      </c>
      <c r="H105" s="86">
        <v>52000</v>
      </c>
      <c r="I105" s="84">
        <v>0</v>
      </c>
      <c r="J105" s="89">
        <v>0</v>
      </c>
    </row>
    <row r="106" spans="1:10" ht="77.25">
      <c r="A106" s="130" t="s">
        <v>331</v>
      </c>
      <c r="B106" s="83" t="s">
        <v>150</v>
      </c>
      <c r="C106" s="83" t="s">
        <v>3</v>
      </c>
      <c r="D106" s="83" t="s">
        <v>187</v>
      </c>
      <c r="E106" s="85">
        <v>208</v>
      </c>
      <c r="F106" s="80" t="s">
        <v>332</v>
      </c>
      <c r="G106" s="81" t="s">
        <v>138</v>
      </c>
      <c r="H106" s="86">
        <f>H107</f>
        <v>52000</v>
      </c>
      <c r="I106" s="84">
        <f>I107</f>
        <v>0</v>
      </c>
      <c r="J106" s="89">
        <v>0</v>
      </c>
    </row>
    <row r="107" spans="1:10" ht="13.5" customHeight="1">
      <c r="A107" s="129" t="s">
        <v>319</v>
      </c>
      <c r="B107" s="83" t="s">
        <v>150</v>
      </c>
      <c r="C107" s="83" t="s">
        <v>3</v>
      </c>
      <c r="D107" s="83" t="s">
        <v>187</v>
      </c>
      <c r="E107" s="85">
        <v>208</v>
      </c>
      <c r="F107" s="80" t="s">
        <v>332</v>
      </c>
      <c r="G107" s="81" t="s">
        <v>148</v>
      </c>
      <c r="H107" s="86">
        <v>52000</v>
      </c>
      <c r="I107" s="84">
        <v>0</v>
      </c>
      <c r="J107" s="89">
        <v>0</v>
      </c>
    </row>
    <row r="108" spans="1:10" ht="78" customHeight="1">
      <c r="A108" s="99" t="s">
        <v>202</v>
      </c>
      <c r="B108" s="78" t="s">
        <v>159</v>
      </c>
      <c r="C108" s="78"/>
      <c r="D108" s="78"/>
      <c r="E108" s="77"/>
      <c r="F108" s="91"/>
      <c r="G108" s="97"/>
      <c r="H108" s="87">
        <f>H109</f>
        <v>3913452.18</v>
      </c>
      <c r="I108" s="84">
        <f>I109</f>
        <v>652242</v>
      </c>
      <c r="J108" s="89">
        <f t="shared" si="14"/>
        <v>16.666665900080066</v>
      </c>
    </row>
    <row r="109" spans="1:10" ht="65.25" customHeight="1">
      <c r="A109" s="77" t="s">
        <v>203</v>
      </c>
      <c r="B109" s="78" t="s">
        <v>159</v>
      </c>
      <c r="C109" s="78" t="s">
        <v>135</v>
      </c>
      <c r="D109" s="78" t="s">
        <v>133</v>
      </c>
      <c r="E109" s="77"/>
      <c r="F109" s="91"/>
      <c r="G109" s="97"/>
      <c r="H109" s="87">
        <f t="shared" ref="H109:H110" si="21">H110</f>
        <v>3913452.18</v>
      </c>
      <c r="I109" s="84">
        <f>I110</f>
        <v>652242</v>
      </c>
      <c r="J109" s="89">
        <f t="shared" si="14"/>
        <v>16.666665900080066</v>
      </c>
    </row>
    <row r="110" spans="1:10" ht="25.5" customHeight="1">
      <c r="A110" s="79" t="s">
        <v>136</v>
      </c>
      <c r="B110" s="83" t="s">
        <v>159</v>
      </c>
      <c r="C110" s="83" t="s">
        <v>3</v>
      </c>
      <c r="D110" s="83" t="s">
        <v>133</v>
      </c>
      <c r="E110" s="79">
        <v>208</v>
      </c>
      <c r="F110" s="80"/>
      <c r="G110" s="88"/>
      <c r="H110" s="86">
        <f t="shared" si="21"/>
        <v>3913452.18</v>
      </c>
      <c r="I110" s="84">
        <f>I111</f>
        <v>652242</v>
      </c>
      <c r="J110" s="89">
        <f t="shared" si="14"/>
        <v>16.666665900080066</v>
      </c>
    </row>
    <row r="111" spans="1:10" ht="92.25" customHeight="1">
      <c r="A111" s="94" t="s">
        <v>203</v>
      </c>
      <c r="B111" s="83" t="s">
        <v>159</v>
      </c>
      <c r="C111" s="83" t="s">
        <v>3</v>
      </c>
      <c r="D111" s="83" t="s">
        <v>133</v>
      </c>
      <c r="E111" s="79">
        <v>208</v>
      </c>
      <c r="F111" s="80" t="s">
        <v>204</v>
      </c>
      <c r="G111" s="88" t="s">
        <v>138</v>
      </c>
      <c r="H111" s="86">
        <f>H112</f>
        <v>3913452.18</v>
      </c>
      <c r="I111" s="84">
        <f>I112</f>
        <v>652242</v>
      </c>
      <c r="J111" s="89">
        <f t="shared" si="14"/>
        <v>16.666665900080066</v>
      </c>
    </row>
    <row r="112" spans="1:10" ht="18.75" customHeight="1">
      <c r="A112" s="94" t="s">
        <v>164</v>
      </c>
      <c r="B112" s="83" t="s">
        <v>159</v>
      </c>
      <c r="C112" s="83" t="s">
        <v>3</v>
      </c>
      <c r="D112" s="83" t="s">
        <v>133</v>
      </c>
      <c r="E112" s="79">
        <v>208</v>
      </c>
      <c r="F112" s="80" t="s">
        <v>204</v>
      </c>
      <c r="G112" s="88" t="s">
        <v>165</v>
      </c>
      <c r="H112" s="86">
        <v>3913452.18</v>
      </c>
      <c r="I112" s="84">
        <v>652242</v>
      </c>
      <c r="J112" s="89">
        <f t="shared" si="14"/>
        <v>16.666665900080066</v>
      </c>
    </row>
    <row r="113" spans="1:10" ht="63.75">
      <c r="A113" s="99" t="s">
        <v>333</v>
      </c>
      <c r="B113" s="78" t="s">
        <v>162</v>
      </c>
      <c r="C113" s="78"/>
      <c r="D113" s="78"/>
      <c r="E113" s="77"/>
      <c r="F113" s="91"/>
      <c r="G113" s="97"/>
      <c r="H113" s="87">
        <f t="shared" ref="H113:H116" si="22">H114</f>
        <v>0</v>
      </c>
      <c r="I113" s="84">
        <f>I1137</f>
        <v>0</v>
      </c>
      <c r="J113" s="89">
        <v>0</v>
      </c>
    </row>
    <row r="114" spans="1:10" ht="25.5">
      <c r="A114" s="92" t="s">
        <v>205</v>
      </c>
      <c r="B114" s="78" t="s">
        <v>162</v>
      </c>
      <c r="C114" s="78" t="s">
        <v>135</v>
      </c>
      <c r="D114" s="78" t="s">
        <v>150</v>
      </c>
      <c r="E114" s="77"/>
      <c r="F114" s="91"/>
      <c r="G114" s="97"/>
      <c r="H114" s="87">
        <f t="shared" si="22"/>
        <v>0</v>
      </c>
      <c r="I114" s="84">
        <f>I115</f>
        <v>0</v>
      </c>
      <c r="J114" s="89">
        <v>0</v>
      </c>
    </row>
    <row r="115" spans="1:10" ht="25.5">
      <c r="A115" s="79" t="s">
        <v>136</v>
      </c>
      <c r="B115" s="83" t="s">
        <v>162</v>
      </c>
      <c r="C115" s="83" t="s">
        <v>3</v>
      </c>
      <c r="D115" s="83" t="s">
        <v>150</v>
      </c>
      <c r="E115" s="79">
        <v>208</v>
      </c>
      <c r="F115" s="80"/>
      <c r="G115" s="88"/>
      <c r="H115" s="86">
        <f t="shared" si="22"/>
        <v>0</v>
      </c>
      <c r="I115" s="84">
        <v>0</v>
      </c>
      <c r="J115" s="89">
        <v>0</v>
      </c>
    </row>
    <row r="116" spans="1:10" ht="25.5">
      <c r="A116" s="94" t="s">
        <v>205</v>
      </c>
      <c r="B116" s="83" t="s">
        <v>162</v>
      </c>
      <c r="C116" s="83" t="s">
        <v>3</v>
      </c>
      <c r="D116" s="83" t="s">
        <v>150</v>
      </c>
      <c r="E116" s="79">
        <v>208</v>
      </c>
      <c r="F116" s="80" t="s">
        <v>199</v>
      </c>
      <c r="G116" s="88" t="s">
        <v>138</v>
      </c>
      <c r="H116" s="86">
        <f t="shared" si="22"/>
        <v>0</v>
      </c>
      <c r="I116" s="133">
        <v>0</v>
      </c>
      <c r="J116" s="89">
        <v>0</v>
      </c>
    </row>
    <row r="117" spans="1:10">
      <c r="A117" s="94" t="s">
        <v>319</v>
      </c>
      <c r="B117" s="83" t="s">
        <v>162</v>
      </c>
      <c r="C117" s="83" t="s">
        <v>3</v>
      </c>
      <c r="D117" s="83" t="s">
        <v>150</v>
      </c>
      <c r="E117" s="79">
        <v>208</v>
      </c>
      <c r="F117" s="80" t="s">
        <v>199</v>
      </c>
      <c r="G117" s="88" t="s">
        <v>148</v>
      </c>
      <c r="H117" s="131">
        <v>0</v>
      </c>
      <c r="I117" s="134">
        <v>0</v>
      </c>
      <c r="J117" s="89">
        <v>0</v>
      </c>
    </row>
    <row r="118" spans="1:10">
      <c r="A118" s="90" t="s">
        <v>206</v>
      </c>
      <c r="B118" s="98" t="s">
        <v>207</v>
      </c>
      <c r="C118" s="98"/>
      <c r="D118" s="98"/>
      <c r="E118" s="73"/>
      <c r="F118" s="74"/>
      <c r="G118" s="75"/>
      <c r="H118" s="132">
        <f>H119</f>
        <v>411002.62</v>
      </c>
      <c r="I118" s="136">
        <f>I120+I122+I124+I126</f>
        <v>24122.799999999999</v>
      </c>
      <c r="J118" s="89">
        <f t="shared" si="14"/>
        <v>5.8692569891646915</v>
      </c>
    </row>
    <row r="119" spans="1:10" ht="25.5">
      <c r="A119" s="79" t="s">
        <v>136</v>
      </c>
      <c r="B119" s="83" t="s">
        <v>207</v>
      </c>
      <c r="C119" s="83" t="s">
        <v>135</v>
      </c>
      <c r="D119" s="83" t="s">
        <v>208</v>
      </c>
      <c r="E119" s="79">
        <v>208</v>
      </c>
      <c r="F119" s="80"/>
      <c r="G119" s="88"/>
      <c r="H119" s="131">
        <f>H122+H124+H126+H120</f>
        <v>411002.62</v>
      </c>
      <c r="I119" s="138">
        <f>I120</f>
        <v>0</v>
      </c>
      <c r="J119" s="89">
        <v>0</v>
      </c>
    </row>
    <row r="120" spans="1:10" ht="25.5">
      <c r="A120" s="79" t="s">
        <v>334</v>
      </c>
      <c r="B120" s="83" t="s">
        <v>207</v>
      </c>
      <c r="C120" s="83" t="s">
        <v>135</v>
      </c>
      <c r="D120" s="83" t="s">
        <v>208</v>
      </c>
      <c r="E120" s="79">
        <v>208</v>
      </c>
      <c r="F120" s="80" t="s">
        <v>335</v>
      </c>
      <c r="G120" s="88" t="s">
        <v>138</v>
      </c>
      <c r="H120" s="131">
        <f>H121</f>
        <v>172827</v>
      </c>
      <c r="I120" s="138">
        <f>I121</f>
        <v>0</v>
      </c>
      <c r="J120" s="89">
        <v>0</v>
      </c>
    </row>
    <row r="121" spans="1:10">
      <c r="A121" s="79" t="s">
        <v>336</v>
      </c>
      <c r="B121" s="83" t="s">
        <v>207</v>
      </c>
      <c r="C121" s="83" t="s">
        <v>135</v>
      </c>
      <c r="D121" s="83" t="s">
        <v>208</v>
      </c>
      <c r="E121" s="79">
        <v>208</v>
      </c>
      <c r="F121" s="80" t="s">
        <v>335</v>
      </c>
      <c r="G121" s="88" t="s">
        <v>337</v>
      </c>
      <c r="H121" s="131">
        <v>172827</v>
      </c>
      <c r="I121" s="138">
        <v>0</v>
      </c>
      <c r="J121" s="89">
        <v>0</v>
      </c>
    </row>
    <row r="122" spans="1:10" ht="76.5">
      <c r="A122" s="79" t="s">
        <v>209</v>
      </c>
      <c r="B122" s="83" t="s">
        <v>207</v>
      </c>
      <c r="C122" s="83" t="s">
        <v>135</v>
      </c>
      <c r="D122" s="83" t="s">
        <v>208</v>
      </c>
      <c r="E122" s="85">
        <v>208</v>
      </c>
      <c r="F122" s="80" t="s">
        <v>210</v>
      </c>
      <c r="G122" s="81" t="s">
        <v>138</v>
      </c>
      <c r="H122" s="131">
        <f>H123</f>
        <v>20400</v>
      </c>
      <c r="I122" s="138">
        <f>I123</f>
        <v>0</v>
      </c>
      <c r="J122" s="89">
        <v>0</v>
      </c>
    </row>
    <row r="123" spans="1:10">
      <c r="A123" s="79" t="s">
        <v>164</v>
      </c>
      <c r="B123" s="83" t="s">
        <v>207</v>
      </c>
      <c r="C123" s="83" t="s">
        <v>135</v>
      </c>
      <c r="D123" s="83" t="s">
        <v>208</v>
      </c>
      <c r="E123" s="79">
        <v>208</v>
      </c>
      <c r="F123" s="80" t="s">
        <v>210</v>
      </c>
      <c r="G123" s="81" t="s">
        <v>165</v>
      </c>
      <c r="H123" s="131">
        <v>20400</v>
      </c>
      <c r="I123" s="138">
        <v>0</v>
      </c>
      <c r="J123" s="89">
        <v>0</v>
      </c>
    </row>
    <row r="124" spans="1:10">
      <c r="A124" s="79" t="s">
        <v>211</v>
      </c>
      <c r="B124" s="83" t="s">
        <v>207</v>
      </c>
      <c r="C124" s="83" t="s">
        <v>135</v>
      </c>
      <c r="D124" s="83" t="s">
        <v>208</v>
      </c>
      <c r="E124" s="85">
        <v>208</v>
      </c>
      <c r="F124" s="80" t="s">
        <v>212</v>
      </c>
      <c r="G124" s="81" t="s">
        <v>138</v>
      </c>
      <c r="H124" s="131">
        <f>H125</f>
        <v>25000</v>
      </c>
      <c r="I124" s="138">
        <f>I125</f>
        <v>0</v>
      </c>
      <c r="J124" s="89">
        <v>0</v>
      </c>
    </row>
    <row r="125" spans="1:10">
      <c r="A125" s="79" t="s">
        <v>213</v>
      </c>
      <c r="B125" s="83" t="s">
        <v>207</v>
      </c>
      <c r="C125" s="83" t="s">
        <v>135</v>
      </c>
      <c r="D125" s="83" t="s">
        <v>208</v>
      </c>
      <c r="E125" s="79">
        <v>208</v>
      </c>
      <c r="F125" s="80" t="s">
        <v>212</v>
      </c>
      <c r="G125" s="81" t="s">
        <v>214</v>
      </c>
      <c r="H125" s="131">
        <v>25000</v>
      </c>
      <c r="I125" s="138">
        <v>0</v>
      </c>
      <c r="J125" s="89">
        <v>0</v>
      </c>
    </row>
    <row r="126" spans="1:10" ht="127.5">
      <c r="A126" s="79" t="s">
        <v>215</v>
      </c>
      <c r="B126" s="83" t="s">
        <v>207</v>
      </c>
      <c r="C126" s="83" t="s">
        <v>135</v>
      </c>
      <c r="D126" s="83" t="s">
        <v>208</v>
      </c>
      <c r="E126" s="79">
        <v>208</v>
      </c>
      <c r="F126" s="80" t="s">
        <v>216</v>
      </c>
      <c r="G126" s="81" t="s">
        <v>138</v>
      </c>
      <c r="H126" s="131">
        <f>H127</f>
        <v>192775.62</v>
      </c>
      <c r="I126" s="138">
        <f>I127</f>
        <v>24122.799999999999</v>
      </c>
      <c r="J126" s="89">
        <f t="shared" si="14"/>
        <v>12.513408075149751</v>
      </c>
    </row>
    <row r="127" spans="1:10">
      <c r="A127" s="79" t="s">
        <v>319</v>
      </c>
      <c r="B127" s="83" t="s">
        <v>207</v>
      </c>
      <c r="C127" s="83" t="s">
        <v>135</v>
      </c>
      <c r="D127" s="83" t="s">
        <v>208</v>
      </c>
      <c r="E127" s="79">
        <v>208</v>
      </c>
      <c r="F127" s="80" t="s">
        <v>216</v>
      </c>
      <c r="G127" s="81" t="s">
        <v>148</v>
      </c>
      <c r="H127" s="131">
        <v>192775.62</v>
      </c>
      <c r="I127" s="137">
        <v>24122.799999999999</v>
      </c>
      <c r="J127" s="89">
        <f t="shared" si="14"/>
        <v>12.513408075149751</v>
      </c>
    </row>
    <row r="128" spans="1:10">
      <c r="A128" s="168" t="s">
        <v>219</v>
      </c>
      <c r="B128" s="168"/>
      <c r="C128" s="168"/>
      <c r="D128" s="168"/>
      <c r="E128" s="168"/>
      <c r="F128" s="168"/>
      <c r="G128" s="168"/>
      <c r="H128" s="136">
        <f>H118+H113+H108+H63+H6</f>
        <v>17140067.709999997</v>
      </c>
      <c r="I128" s="136">
        <f>I118+I108+I63+I6</f>
        <v>2745827.5700000003</v>
      </c>
      <c r="J128" s="139">
        <f t="shared" si="14"/>
        <v>16.019934205965868</v>
      </c>
    </row>
    <row r="129" spans="9:9">
      <c r="I129" s="135"/>
    </row>
  </sheetData>
  <mergeCells count="3">
    <mergeCell ref="F1:J1"/>
    <mergeCell ref="A2:J2"/>
    <mergeCell ref="A128:G128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0"/>
  <sheetViews>
    <sheetView workbookViewId="0">
      <selection activeCell="E1" sqref="E1:H2"/>
    </sheetView>
  </sheetViews>
  <sheetFormatPr defaultRowHeight="15"/>
  <cols>
    <col min="1" max="1" width="32.42578125" customWidth="1"/>
    <col min="2" max="3" width="8" customWidth="1"/>
    <col min="4" max="4" width="11.85546875" customWidth="1"/>
    <col min="5" max="5" width="8.140625" customWidth="1"/>
    <col min="6" max="6" width="12.5703125" customWidth="1"/>
    <col min="7" max="7" width="12.28515625" customWidth="1"/>
    <col min="8" max="8" width="12.5703125" customWidth="1"/>
  </cols>
  <sheetData>
    <row r="1" spans="1:8">
      <c r="E1" s="169" t="s">
        <v>364</v>
      </c>
      <c r="F1" s="169"/>
      <c r="G1" s="169"/>
      <c r="H1" s="169"/>
    </row>
    <row r="2" spans="1:8" ht="29.25" customHeight="1">
      <c r="E2" s="169"/>
      <c r="F2" s="169"/>
      <c r="G2" s="169"/>
      <c r="H2" s="169"/>
    </row>
    <row r="4" spans="1:8">
      <c r="A4" s="167" t="s">
        <v>361</v>
      </c>
      <c r="B4" s="167"/>
      <c r="C4" s="167"/>
      <c r="D4" s="167"/>
      <c r="E4" s="167"/>
      <c r="F4" s="167"/>
      <c r="G4" s="167"/>
      <c r="H4" s="167"/>
    </row>
    <row r="5" spans="1:8">
      <c r="A5" s="167"/>
      <c r="B5" s="167"/>
      <c r="C5" s="167"/>
      <c r="D5" s="167"/>
      <c r="E5" s="167"/>
      <c r="F5" s="167"/>
      <c r="G5" s="167"/>
      <c r="H5" s="167"/>
    </row>
    <row r="6" spans="1:8" ht="35.25" customHeight="1">
      <c r="A6" s="167"/>
      <c r="B6" s="167"/>
      <c r="C6" s="167"/>
      <c r="D6" s="167"/>
      <c r="E6" s="167"/>
      <c r="F6" s="167"/>
      <c r="G6" s="167"/>
      <c r="H6" s="167"/>
    </row>
    <row r="7" spans="1:8">
      <c r="A7" s="122"/>
      <c r="B7" s="122"/>
      <c r="C7" s="122"/>
      <c r="D7" s="122"/>
      <c r="E7" s="122"/>
      <c r="F7" s="122"/>
      <c r="G7" s="122"/>
      <c r="H7" s="122"/>
    </row>
    <row r="8" spans="1:8" ht="84">
      <c r="A8" s="125" t="s">
        <v>220</v>
      </c>
      <c r="B8" s="125" t="s">
        <v>275</v>
      </c>
      <c r="C8" s="125" t="s">
        <v>276</v>
      </c>
      <c r="D8" s="125" t="s">
        <v>223</v>
      </c>
      <c r="E8" s="125" t="s">
        <v>224</v>
      </c>
      <c r="F8" s="125" t="s">
        <v>352</v>
      </c>
      <c r="G8" s="125" t="s">
        <v>338</v>
      </c>
      <c r="H8" s="125" t="s">
        <v>131</v>
      </c>
    </row>
    <row r="9" spans="1:8" ht="25.5">
      <c r="A9" s="72" t="s">
        <v>225</v>
      </c>
      <c r="B9" s="74" t="s">
        <v>208</v>
      </c>
      <c r="C9" s="75" t="s">
        <v>208</v>
      </c>
      <c r="D9" s="75" t="s">
        <v>227</v>
      </c>
      <c r="E9" s="75" t="s">
        <v>138</v>
      </c>
      <c r="F9" s="76">
        <f>F10+F50+F56+F62+F73+F107+F111</f>
        <v>17140067.710000001</v>
      </c>
      <c r="G9" s="76">
        <f>G10+G50+G56+G62+G73+G107+G111</f>
        <v>2745827.57</v>
      </c>
      <c r="H9" s="76">
        <f>G9/F9*100</f>
        <v>16.019934205965864</v>
      </c>
    </row>
    <row r="10" spans="1:8" ht="25.5">
      <c r="A10" s="90" t="s">
        <v>228</v>
      </c>
      <c r="B10" s="74" t="s">
        <v>133</v>
      </c>
      <c r="C10" s="97" t="s">
        <v>208</v>
      </c>
      <c r="D10" s="97" t="s">
        <v>227</v>
      </c>
      <c r="E10" s="97" t="s">
        <v>138</v>
      </c>
      <c r="F10" s="82">
        <f>F11+F28+F34+F37+F31</f>
        <v>4315662.07</v>
      </c>
      <c r="G10" s="82">
        <f>G11+G28+G31+G34+G37</f>
        <v>728471.87000000011</v>
      </c>
      <c r="H10" s="76">
        <f t="shared" ref="H10:H71" si="0">G10/F10*100</f>
        <v>16.879724551741841</v>
      </c>
    </row>
    <row r="11" spans="1:8" ht="108" customHeight="1">
      <c r="A11" s="92" t="s">
        <v>230</v>
      </c>
      <c r="B11" s="91" t="s">
        <v>133</v>
      </c>
      <c r="C11" s="75" t="s">
        <v>162</v>
      </c>
      <c r="D11" s="75" t="s">
        <v>227</v>
      </c>
      <c r="E11" s="75" t="s">
        <v>138</v>
      </c>
      <c r="F11" s="82">
        <f>F16+F12+F24+F22</f>
        <v>3224278.57</v>
      </c>
      <c r="G11" s="82">
        <f>G12+G16+G22+G24</f>
        <v>600927.70000000007</v>
      </c>
      <c r="H11" s="76">
        <f t="shared" si="0"/>
        <v>18.637586267863949</v>
      </c>
    </row>
    <row r="12" spans="1:8" ht="63.75">
      <c r="A12" s="94" t="s">
        <v>180</v>
      </c>
      <c r="B12" s="80" t="s">
        <v>133</v>
      </c>
      <c r="C12" s="88" t="s">
        <v>162</v>
      </c>
      <c r="D12" s="88" t="s">
        <v>277</v>
      </c>
      <c r="E12" s="88" t="s">
        <v>138</v>
      </c>
      <c r="F12" s="84">
        <f>F13+F14+F15</f>
        <v>641255.4</v>
      </c>
      <c r="G12" s="84">
        <f>G13+G14+G15</f>
        <v>105056.17</v>
      </c>
      <c r="H12" s="89">
        <f t="shared" si="0"/>
        <v>16.382890498855836</v>
      </c>
    </row>
    <row r="13" spans="1:8" ht="38.25">
      <c r="A13" s="94" t="s">
        <v>139</v>
      </c>
      <c r="B13" s="80" t="s">
        <v>133</v>
      </c>
      <c r="C13" s="88" t="s">
        <v>162</v>
      </c>
      <c r="D13" s="88" t="s">
        <v>277</v>
      </c>
      <c r="E13" s="88" t="s">
        <v>140</v>
      </c>
      <c r="F13" s="84">
        <v>419713.83</v>
      </c>
      <c r="G13" s="84">
        <v>85417.08</v>
      </c>
      <c r="H13" s="89">
        <f t="shared" si="0"/>
        <v>20.351266480782868</v>
      </c>
    </row>
    <row r="14" spans="1:8" ht="51">
      <c r="A14" s="94" t="s">
        <v>141</v>
      </c>
      <c r="B14" s="80" t="s">
        <v>133</v>
      </c>
      <c r="C14" s="88" t="s">
        <v>162</v>
      </c>
      <c r="D14" s="88" t="s">
        <v>277</v>
      </c>
      <c r="E14" s="88" t="s">
        <v>142</v>
      </c>
      <c r="F14" s="84">
        <v>72801.84</v>
      </c>
      <c r="G14" s="84">
        <v>0</v>
      </c>
      <c r="H14" s="89">
        <f t="shared" si="0"/>
        <v>0</v>
      </c>
    </row>
    <row r="15" spans="1:8" ht="76.5">
      <c r="A15" s="94" t="s">
        <v>143</v>
      </c>
      <c r="B15" s="80" t="s">
        <v>133</v>
      </c>
      <c r="C15" s="88" t="s">
        <v>162</v>
      </c>
      <c r="D15" s="88" t="s">
        <v>277</v>
      </c>
      <c r="E15" s="88" t="s">
        <v>144</v>
      </c>
      <c r="F15" s="84">
        <v>148739.73000000001</v>
      </c>
      <c r="G15" s="84">
        <v>19639.09</v>
      </c>
      <c r="H15" s="89">
        <f t="shared" si="0"/>
        <v>13.203661187229532</v>
      </c>
    </row>
    <row r="16" spans="1:8" ht="38.25">
      <c r="A16" s="79" t="s">
        <v>134</v>
      </c>
      <c r="B16" s="80" t="s">
        <v>133</v>
      </c>
      <c r="C16" s="81" t="s">
        <v>162</v>
      </c>
      <c r="D16" s="81" t="s">
        <v>278</v>
      </c>
      <c r="E16" s="81" t="s">
        <v>138</v>
      </c>
      <c r="F16" s="84">
        <f>F17+F19+F21+F20+F18</f>
        <v>2543370.17</v>
      </c>
      <c r="G16" s="84">
        <f>G17+G19+G21+G20+G18</f>
        <v>495871.53</v>
      </c>
      <c r="H16" s="89">
        <f t="shared" si="0"/>
        <v>19.496632297138248</v>
      </c>
    </row>
    <row r="17" spans="1:8" ht="38.25">
      <c r="A17" s="79" t="s">
        <v>139</v>
      </c>
      <c r="B17" s="80" t="s">
        <v>133</v>
      </c>
      <c r="C17" s="81" t="s">
        <v>162</v>
      </c>
      <c r="D17" s="81" t="s">
        <v>278</v>
      </c>
      <c r="E17" s="81" t="s">
        <v>140</v>
      </c>
      <c r="F17" s="84">
        <v>1488089.28</v>
      </c>
      <c r="G17" s="84">
        <v>332275.84000000003</v>
      </c>
      <c r="H17" s="89">
        <f t="shared" si="0"/>
        <v>22.329025849846857</v>
      </c>
    </row>
    <row r="18" spans="1:8" ht="51">
      <c r="A18" s="79" t="s">
        <v>141</v>
      </c>
      <c r="B18" s="80" t="s">
        <v>133</v>
      </c>
      <c r="C18" s="81" t="s">
        <v>162</v>
      </c>
      <c r="D18" s="81" t="s">
        <v>278</v>
      </c>
      <c r="E18" s="81" t="s">
        <v>142</v>
      </c>
      <c r="F18" s="84">
        <v>161809.04</v>
      </c>
      <c r="G18" s="84">
        <v>0</v>
      </c>
      <c r="H18" s="89">
        <f t="shared" si="0"/>
        <v>0</v>
      </c>
    </row>
    <row r="19" spans="1:8" ht="76.5">
      <c r="A19" s="79" t="s">
        <v>143</v>
      </c>
      <c r="B19" s="80" t="s">
        <v>133</v>
      </c>
      <c r="C19" s="81" t="s">
        <v>162</v>
      </c>
      <c r="D19" s="81" t="s">
        <v>278</v>
      </c>
      <c r="E19" s="81" t="s">
        <v>144</v>
      </c>
      <c r="F19" s="84">
        <v>498269.29</v>
      </c>
      <c r="G19" s="84">
        <v>72500.2</v>
      </c>
      <c r="H19" s="89">
        <f t="shared" si="0"/>
        <v>14.550405063093494</v>
      </c>
    </row>
    <row r="20" spans="1:8" ht="38.25">
      <c r="A20" s="79" t="s">
        <v>145</v>
      </c>
      <c r="B20" s="80" t="s">
        <v>133</v>
      </c>
      <c r="C20" s="81" t="s">
        <v>162</v>
      </c>
      <c r="D20" s="81" t="s">
        <v>278</v>
      </c>
      <c r="E20" s="81" t="s">
        <v>146</v>
      </c>
      <c r="F20" s="84">
        <v>138820.79999999999</v>
      </c>
      <c r="G20" s="84">
        <v>47653.72</v>
      </c>
      <c r="H20" s="89">
        <f t="shared" si="0"/>
        <v>34.327507117089084</v>
      </c>
    </row>
    <row r="21" spans="1:8" ht="25.5">
      <c r="A21" s="79" t="s">
        <v>319</v>
      </c>
      <c r="B21" s="80" t="s">
        <v>133</v>
      </c>
      <c r="C21" s="81" t="s">
        <v>162</v>
      </c>
      <c r="D21" s="81" t="s">
        <v>278</v>
      </c>
      <c r="E21" s="81" t="s">
        <v>148</v>
      </c>
      <c r="F21" s="84">
        <v>256381.76</v>
      </c>
      <c r="G21" s="84">
        <v>43441.77</v>
      </c>
      <c r="H21" s="89">
        <f t="shared" si="0"/>
        <v>16.944173407655832</v>
      </c>
    </row>
    <row r="22" spans="1:8" ht="38.25">
      <c r="A22" s="79" t="s">
        <v>339</v>
      </c>
      <c r="B22" s="80" t="s">
        <v>133</v>
      </c>
      <c r="C22" s="81" t="s">
        <v>162</v>
      </c>
      <c r="D22" s="81" t="s">
        <v>340</v>
      </c>
      <c r="E22" s="81" t="s">
        <v>285</v>
      </c>
      <c r="F22" s="84">
        <f>F23</f>
        <v>9500</v>
      </c>
      <c r="G22" s="84">
        <f>-G23</f>
        <v>0</v>
      </c>
      <c r="H22" s="89">
        <f t="shared" si="0"/>
        <v>0</v>
      </c>
    </row>
    <row r="23" spans="1:8" ht="25.5">
      <c r="A23" s="79" t="s">
        <v>322</v>
      </c>
      <c r="B23" s="80" t="s">
        <v>133</v>
      </c>
      <c r="C23" s="81" t="s">
        <v>162</v>
      </c>
      <c r="D23" s="81" t="s">
        <v>340</v>
      </c>
      <c r="E23" s="81" t="s">
        <v>148</v>
      </c>
      <c r="F23" s="84">
        <v>9500</v>
      </c>
      <c r="G23" s="84">
        <v>0</v>
      </c>
      <c r="H23" s="89">
        <f t="shared" si="0"/>
        <v>0</v>
      </c>
    </row>
    <row r="24" spans="1:8" ht="25.5">
      <c r="A24" s="79" t="s">
        <v>149</v>
      </c>
      <c r="B24" s="80" t="s">
        <v>133</v>
      </c>
      <c r="C24" s="81" t="s">
        <v>162</v>
      </c>
      <c r="D24" s="81" t="s">
        <v>279</v>
      </c>
      <c r="E24" s="81" t="s">
        <v>152</v>
      </c>
      <c r="F24" s="84">
        <f>F25+F26+F27</f>
        <v>30153</v>
      </c>
      <c r="G24" s="84">
        <v>0</v>
      </c>
      <c r="H24" s="89">
        <f t="shared" si="0"/>
        <v>0</v>
      </c>
    </row>
    <row r="25" spans="1:8" ht="25.5">
      <c r="A25" s="79" t="s">
        <v>153</v>
      </c>
      <c r="B25" s="80" t="s">
        <v>133</v>
      </c>
      <c r="C25" s="81" t="s">
        <v>162</v>
      </c>
      <c r="D25" s="81" t="s">
        <v>279</v>
      </c>
      <c r="E25" s="81" t="s">
        <v>154</v>
      </c>
      <c r="F25" s="84">
        <v>25700</v>
      </c>
      <c r="G25" s="84">
        <v>0</v>
      </c>
      <c r="H25" s="89">
        <f t="shared" si="0"/>
        <v>0</v>
      </c>
    </row>
    <row r="26" spans="1:8">
      <c r="A26" s="79" t="s">
        <v>320</v>
      </c>
      <c r="B26" s="80" t="s">
        <v>133</v>
      </c>
      <c r="C26" s="81" t="s">
        <v>162</v>
      </c>
      <c r="D26" s="81" t="s">
        <v>279</v>
      </c>
      <c r="E26" s="81" t="s">
        <v>155</v>
      </c>
      <c r="F26" s="84">
        <v>1453</v>
      </c>
      <c r="G26" s="84">
        <v>0</v>
      </c>
      <c r="H26" s="89">
        <f t="shared" si="0"/>
        <v>0</v>
      </c>
    </row>
    <row r="27" spans="1:8">
      <c r="A27" s="79" t="s">
        <v>156</v>
      </c>
      <c r="B27" s="80" t="s">
        <v>133</v>
      </c>
      <c r="C27" s="81" t="s">
        <v>162</v>
      </c>
      <c r="D27" s="81" t="s">
        <v>279</v>
      </c>
      <c r="E27" s="81" t="s">
        <v>157</v>
      </c>
      <c r="F27" s="84">
        <v>3000</v>
      </c>
      <c r="G27" s="84">
        <v>0</v>
      </c>
      <c r="H27" s="89">
        <f t="shared" si="0"/>
        <v>0</v>
      </c>
    </row>
    <row r="28" spans="1:8" ht="63.75">
      <c r="A28" s="77" t="s">
        <v>232</v>
      </c>
      <c r="B28" s="91" t="s">
        <v>133</v>
      </c>
      <c r="C28" s="75" t="s">
        <v>170</v>
      </c>
      <c r="D28" s="75" t="s">
        <v>227</v>
      </c>
      <c r="E28" s="75" t="s">
        <v>138</v>
      </c>
      <c r="F28" s="82">
        <f t="shared" ref="F28:F29" si="1">F29</f>
        <v>20400</v>
      </c>
      <c r="G28" s="82">
        <f>G29</f>
        <v>0</v>
      </c>
      <c r="H28" s="76">
        <f t="shared" si="0"/>
        <v>0</v>
      </c>
    </row>
    <row r="29" spans="1:8" ht="102">
      <c r="A29" s="79" t="s">
        <v>209</v>
      </c>
      <c r="B29" s="80" t="s">
        <v>133</v>
      </c>
      <c r="C29" s="81" t="s">
        <v>170</v>
      </c>
      <c r="D29" s="81" t="s">
        <v>234</v>
      </c>
      <c r="E29" s="81" t="s">
        <v>138</v>
      </c>
      <c r="F29" s="84">
        <f t="shared" si="1"/>
        <v>20400</v>
      </c>
      <c r="G29" s="84">
        <f t="shared" ref="G29:G30" si="2">G30</f>
        <v>0</v>
      </c>
      <c r="H29" s="89">
        <f t="shared" si="0"/>
        <v>0</v>
      </c>
    </row>
    <row r="30" spans="1:8">
      <c r="A30" s="79" t="s">
        <v>164</v>
      </c>
      <c r="B30" s="80" t="s">
        <v>133</v>
      </c>
      <c r="C30" s="81" t="s">
        <v>170</v>
      </c>
      <c r="D30" s="81" t="s">
        <v>234</v>
      </c>
      <c r="E30" s="81" t="s">
        <v>165</v>
      </c>
      <c r="F30" s="84">
        <v>20400</v>
      </c>
      <c r="G30" s="84">
        <f t="shared" si="2"/>
        <v>0</v>
      </c>
      <c r="H30" s="89">
        <f t="shared" si="0"/>
        <v>0</v>
      </c>
    </row>
    <row r="31" spans="1:8" ht="25.5">
      <c r="A31" s="77" t="s">
        <v>341</v>
      </c>
      <c r="B31" s="91" t="s">
        <v>133</v>
      </c>
      <c r="C31" s="97" t="s">
        <v>173</v>
      </c>
      <c r="D31" s="97" t="s">
        <v>227</v>
      </c>
      <c r="E31" s="97" t="s">
        <v>138</v>
      </c>
      <c r="F31" s="82">
        <f t="shared" ref="F31:F32" si="3">F32</f>
        <v>172827</v>
      </c>
      <c r="G31" s="82">
        <f>G32</f>
        <v>0</v>
      </c>
      <c r="H31" s="76">
        <f t="shared" si="0"/>
        <v>0</v>
      </c>
    </row>
    <row r="32" spans="1:8" ht="25.5">
      <c r="A32" s="79" t="s">
        <v>334</v>
      </c>
      <c r="B32" s="80" t="s">
        <v>133</v>
      </c>
      <c r="C32" s="81" t="s">
        <v>173</v>
      </c>
      <c r="D32" s="81" t="s">
        <v>342</v>
      </c>
      <c r="E32" s="81" t="s">
        <v>138</v>
      </c>
      <c r="F32" s="84">
        <f t="shared" si="3"/>
        <v>172827</v>
      </c>
      <c r="G32" s="84">
        <v>0</v>
      </c>
      <c r="H32" s="89">
        <f t="shared" si="0"/>
        <v>0</v>
      </c>
    </row>
    <row r="33" spans="1:8">
      <c r="A33" s="79" t="s">
        <v>336</v>
      </c>
      <c r="B33" s="80" t="s">
        <v>133</v>
      </c>
      <c r="C33" s="81" t="s">
        <v>173</v>
      </c>
      <c r="D33" s="81" t="s">
        <v>342</v>
      </c>
      <c r="E33" s="81" t="s">
        <v>337</v>
      </c>
      <c r="F33" s="84">
        <v>172827</v>
      </c>
      <c r="G33" s="84">
        <f t="shared" ref="G33" si="4">G34</f>
        <v>0</v>
      </c>
      <c r="H33" s="89">
        <f t="shared" si="0"/>
        <v>0</v>
      </c>
    </row>
    <row r="34" spans="1:8">
      <c r="A34" s="77" t="s">
        <v>235</v>
      </c>
      <c r="B34" s="91" t="s">
        <v>133</v>
      </c>
      <c r="C34" s="75" t="s">
        <v>187</v>
      </c>
      <c r="D34" s="75" t="s">
        <v>227</v>
      </c>
      <c r="E34" s="75" t="s">
        <v>138</v>
      </c>
      <c r="F34" s="82">
        <f t="shared" ref="F34:F35" si="5">F35</f>
        <v>25000</v>
      </c>
      <c r="G34" s="82">
        <f>G35</f>
        <v>0</v>
      </c>
      <c r="H34" s="76">
        <f t="shared" si="0"/>
        <v>0</v>
      </c>
    </row>
    <row r="35" spans="1:8" ht="25.5">
      <c r="A35" s="79" t="s">
        <v>211</v>
      </c>
      <c r="B35" s="80" t="s">
        <v>133</v>
      </c>
      <c r="C35" s="81" t="s">
        <v>187</v>
      </c>
      <c r="D35" s="81" t="s">
        <v>237</v>
      </c>
      <c r="E35" s="81" t="s">
        <v>138</v>
      </c>
      <c r="F35" s="84">
        <f t="shared" si="5"/>
        <v>25000</v>
      </c>
      <c r="G35" s="84">
        <f>G36</f>
        <v>0</v>
      </c>
      <c r="H35" s="89">
        <f t="shared" si="0"/>
        <v>0</v>
      </c>
    </row>
    <row r="36" spans="1:8">
      <c r="A36" s="79" t="s">
        <v>213</v>
      </c>
      <c r="B36" s="80" t="s">
        <v>133</v>
      </c>
      <c r="C36" s="81" t="s">
        <v>187</v>
      </c>
      <c r="D36" s="81" t="s">
        <v>237</v>
      </c>
      <c r="E36" s="81" t="s">
        <v>214</v>
      </c>
      <c r="F36" s="84">
        <v>25000</v>
      </c>
      <c r="G36" s="84">
        <v>0</v>
      </c>
      <c r="H36" s="89">
        <f t="shared" si="0"/>
        <v>0</v>
      </c>
    </row>
    <row r="37" spans="1:8" ht="25.5">
      <c r="A37" s="77" t="s">
        <v>238</v>
      </c>
      <c r="B37" s="91" t="s">
        <v>133</v>
      </c>
      <c r="C37" s="75" t="s">
        <v>280</v>
      </c>
      <c r="D37" s="75" t="s">
        <v>227</v>
      </c>
      <c r="E37" s="75" t="s">
        <v>138</v>
      </c>
      <c r="F37" s="82">
        <f>F38+F41+F43+F46</f>
        <v>873156.5</v>
      </c>
      <c r="G37" s="82">
        <f>G38+G41+G43+G46</f>
        <v>127544.17</v>
      </c>
      <c r="H37" s="76">
        <f t="shared" si="0"/>
        <v>14.607251964567636</v>
      </c>
    </row>
    <row r="38" spans="1:8" ht="25.5">
      <c r="A38" s="79" t="s">
        <v>158</v>
      </c>
      <c r="B38" s="80" t="s">
        <v>133</v>
      </c>
      <c r="C38" s="88" t="s">
        <v>280</v>
      </c>
      <c r="D38" s="88" t="s">
        <v>281</v>
      </c>
      <c r="E38" s="88" t="s">
        <v>138</v>
      </c>
      <c r="F38" s="84">
        <f t="shared" ref="F38:F39" si="6">F39</f>
        <v>6000</v>
      </c>
      <c r="G38" s="84">
        <f t="shared" ref="G38" si="7">G39</f>
        <v>6000</v>
      </c>
      <c r="H38" s="89">
        <f t="shared" si="0"/>
        <v>100</v>
      </c>
    </row>
    <row r="39" spans="1:8" ht="25.5">
      <c r="A39" s="79" t="s">
        <v>149</v>
      </c>
      <c r="B39" s="80" t="s">
        <v>133</v>
      </c>
      <c r="C39" s="88" t="s">
        <v>280</v>
      </c>
      <c r="D39" s="88" t="s">
        <v>281</v>
      </c>
      <c r="E39" s="88" t="s">
        <v>152</v>
      </c>
      <c r="F39" s="84">
        <f t="shared" si="6"/>
        <v>6000</v>
      </c>
      <c r="G39" s="84">
        <f>G40</f>
        <v>6000</v>
      </c>
      <c r="H39" s="89">
        <f t="shared" si="0"/>
        <v>100</v>
      </c>
    </row>
    <row r="40" spans="1:8">
      <c r="A40" s="79" t="s">
        <v>156</v>
      </c>
      <c r="B40" s="80" t="s">
        <v>133</v>
      </c>
      <c r="C40" s="88" t="s">
        <v>280</v>
      </c>
      <c r="D40" s="88" t="s">
        <v>281</v>
      </c>
      <c r="E40" s="88" t="s">
        <v>157</v>
      </c>
      <c r="F40" s="84">
        <v>6000</v>
      </c>
      <c r="G40" s="84">
        <v>6000</v>
      </c>
      <c r="H40" s="89">
        <f t="shared" si="0"/>
        <v>100</v>
      </c>
    </row>
    <row r="41" spans="1:8" ht="76.5">
      <c r="A41" s="79" t="s">
        <v>161</v>
      </c>
      <c r="B41" s="80" t="s">
        <v>133</v>
      </c>
      <c r="C41" s="81" t="s">
        <v>280</v>
      </c>
      <c r="D41" s="81" t="s">
        <v>282</v>
      </c>
      <c r="E41" s="81" t="s">
        <v>138</v>
      </c>
      <c r="F41" s="84">
        <f>F42</f>
        <v>15624</v>
      </c>
      <c r="G41" s="84">
        <f>G42</f>
        <v>0</v>
      </c>
      <c r="H41" s="89">
        <f t="shared" si="0"/>
        <v>0</v>
      </c>
    </row>
    <row r="42" spans="1:8">
      <c r="A42" s="79" t="s">
        <v>164</v>
      </c>
      <c r="B42" s="80" t="s">
        <v>133</v>
      </c>
      <c r="C42" s="81" t="s">
        <v>280</v>
      </c>
      <c r="D42" s="81" t="s">
        <v>282</v>
      </c>
      <c r="E42" s="81" t="s">
        <v>165</v>
      </c>
      <c r="F42" s="84">
        <v>15624</v>
      </c>
      <c r="G42" s="84">
        <v>0</v>
      </c>
      <c r="H42" s="89">
        <f t="shared" si="0"/>
        <v>0</v>
      </c>
    </row>
    <row r="43" spans="1:8" ht="38.25">
      <c r="A43" s="79" t="s">
        <v>183</v>
      </c>
      <c r="B43" s="80" t="s">
        <v>133</v>
      </c>
      <c r="C43" s="81" t="s">
        <v>280</v>
      </c>
      <c r="D43" s="81" t="s">
        <v>283</v>
      </c>
      <c r="E43" s="81" t="s">
        <v>138</v>
      </c>
      <c r="F43" s="84">
        <f t="shared" ref="F43:F44" si="8">F44</f>
        <v>369321.2</v>
      </c>
      <c r="G43" s="84">
        <f>G44</f>
        <v>71200</v>
      </c>
      <c r="H43" s="89">
        <f t="shared" si="0"/>
        <v>19.278611680022699</v>
      </c>
    </row>
    <row r="44" spans="1:8" ht="38.25">
      <c r="A44" s="79" t="s">
        <v>284</v>
      </c>
      <c r="B44" s="80" t="s">
        <v>133</v>
      </c>
      <c r="C44" s="81" t="s">
        <v>280</v>
      </c>
      <c r="D44" s="81" t="s">
        <v>283</v>
      </c>
      <c r="E44" s="81" t="s">
        <v>285</v>
      </c>
      <c r="F44" s="84">
        <f t="shared" si="8"/>
        <v>369321.2</v>
      </c>
      <c r="G44" s="84">
        <f>G45</f>
        <v>71200</v>
      </c>
      <c r="H44" s="89">
        <f t="shared" si="0"/>
        <v>19.278611680022699</v>
      </c>
    </row>
    <row r="45" spans="1:8" ht="25.5">
      <c r="A45" s="79" t="s">
        <v>319</v>
      </c>
      <c r="B45" s="80" t="s">
        <v>133</v>
      </c>
      <c r="C45" s="81" t="s">
        <v>280</v>
      </c>
      <c r="D45" s="81" t="s">
        <v>283</v>
      </c>
      <c r="E45" s="81" t="s">
        <v>148</v>
      </c>
      <c r="F45" s="84">
        <v>369321.2</v>
      </c>
      <c r="G45" s="84">
        <v>71200</v>
      </c>
      <c r="H45" s="89">
        <f t="shared" si="0"/>
        <v>19.278611680022699</v>
      </c>
    </row>
    <row r="46" spans="1:8" ht="63.75">
      <c r="A46" s="79" t="s">
        <v>186</v>
      </c>
      <c r="B46" s="80" t="s">
        <v>133</v>
      </c>
      <c r="C46" s="81" t="s">
        <v>280</v>
      </c>
      <c r="D46" s="81" t="s">
        <v>286</v>
      </c>
      <c r="E46" s="81" t="s">
        <v>138</v>
      </c>
      <c r="F46" s="84">
        <f>F47</f>
        <v>482211.3</v>
      </c>
      <c r="G46" s="84">
        <f t="shared" ref="G46" si="9">G47</f>
        <v>50344.17</v>
      </c>
      <c r="H46" s="89">
        <f t="shared" si="0"/>
        <v>10.440271723205159</v>
      </c>
    </row>
    <row r="47" spans="1:8" ht="38.25">
      <c r="A47" s="79" t="s">
        <v>284</v>
      </c>
      <c r="B47" s="80" t="s">
        <v>133</v>
      </c>
      <c r="C47" s="81" t="s">
        <v>280</v>
      </c>
      <c r="D47" s="81" t="s">
        <v>286</v>
      </c>
      <c r="E47" s="81" t="s">
        <v>285</v>
      </c>
      <c r="F47" s="84">
        <f>F48+F49</f>
        <v>482211.3</v>
      </c>
      <c r="G47" s="84">
        <f>G48+G49</f>
        <v>50344.17</v>
      </c>
      <c r="H47" s="89">
        <f t="shared" si="0"/>
        <v>10.440271723205159</v>
      </c>
    </row>
    <row r="48" spans="1:8" ht="25.5">
      <c r="A48" s="79" t="s">
        <v>319</v>
      </c>
      <c r="B48" s="80" t="s">
        <v>133</v>
      </c>
      <c r="C48" s="81" t="s">
        <v>280</v>
      </c>
      <c r="D48" s="81" t="s">
        <v>286</v>
      </c>
      <c r="E48" s="81" t="s">
        <v>148</v>
      </c>
      <c r="F48" s="84">
        <v>284061.48</v>
      </c>
      <c r="G48" s="84">
        <v>50344.17</v>
      </c>
      <c r="H48" s="89">
        <f t="shared" si="0"/>
        <v>17.722983770978029</v>
      </c>
    </row>
    <row r="49" spans="1:8">
      <c r="A49" s="79" t="s">
        <v>189</v>
      </c>
      <c r="B49" s="80" t="s">
        <v>133</v>
      </c>
      <c r="C49" s="81" t="s">
        <v>280</v>
      </c>
      <c r="D49" s="81" t="s">
        <v>286</v>
      </c>
      <c r="E49" s="81" t="s">
        <v>190</v>
      </c>
      <c r="F49" s="84">
        <v>198149.82</v>
      </c>
      <c r="G49" s="84">
        <v>0</v>
      </c>
      <c r="H49" s="89">
        <f t="shared" si="0"/>
        <v>0</v>
      </c>
    </row>
    <row r="50" spans="1:8">
      <c r="A50" s="90" t="s">
        <v>240</v>
      </c>
      <c r="B50" s="74" t="s">
        <v>150</v>
      </c>
      <c r="C50" s="75" t="s">
        <v>208</v>
      </c>
      <c r="D50" s="75" t="s">
        <v>227</v>
      </c>
      <c r="E50" s="75" t="s">
        <v>138</v>
      </c>
      <c r="F50" s="82">
        <f t="shared" ref="F50:F51" si="10">F51</f>
        <v>287372</v>
      </c>
      <c r="G50" s="82">
        <f t="shared" ref="G50:G51" si="11">G51</f>
        <v>27916.019999999997</v>
      </c>
      <c r="H50" s="76">
        <f t="shared" si="0"/>
        <v>9.714244950795484</v>
      </c>
    </row>
    <row r="51" spans="1:8" ht="25.5">
      <c r="A51" s="77" t="s">
        <v>242</v>
      </c>
      <c r="B51" s="91" t="s">
        <v>150</v>
      </c>
      <c r="C51" s="75" t="s">
        <v>159</v>
      </c>
      <c r="D51" s="75" t="s">
        <v>227</v>
      </c>
      <c r="E51" s="75" t="s">
        <v>138</v>
      </c>
      <c r="F51" s="82">
        <f t="shared" si="10"/>
        <v>287372</v>
      </c>
      <c r="G51" s="82">
        <f t="shared" si="11"/>
        <v>27916.019999999997</v>
      </c>
      <c r="H51" s="76">
        <f t="shared" si="0"/>
        <v>9.714244950795484</v>
      </c>
    </row>
    <row r="52" spans="1:8" ht="63.75">
      <c r="A52" s="79" t="s">
        <v>321</v>
      </c>
      <c r="B52" s="80" t="s">
        <v>150</v>
      </c>
      <c r="C52" s="81" t="s">
        <v>159</v>
      </c>
      <c r="D52" s="81" t="s">
        <v>287</v>
      </c>
      <c r="E52" s="81" t="s">
        <v>138</v>
      </c>
      <c r="F52" s="84">
        <f>F53+F54+F55</f>
        <v>287372</v>
      </c>
      <c r="G52" s="84">
        <f>G53+G54+G55</f>
        <v>27916.019999999997</v>
      </c>
      <c r="H52" s="89">
        <f t="shared" si="0"/>
        <v>9.714244950795484</v>
      </c>
    </row>
    <row r="53" spans="1:8" ht="38.25">
      <c r="A53" s="79" t="s">
        <v>139</v>
      </c>
      <c r="B53" s="80" t="s">
        <v>150</v>
      </c>
      <c r="C53" s="81" t="s">
        <v>159</v>
      </c>
      <c r="D53" s="81" t="s">
        <v>287</v>
      </c>
      <c r="E53" s="81" t="s">
        <v>140</v>
      </c>
      <c r="F53" s="84">
        <v>194904</v>
      </c>
      <c r="G53" s="84">
        <v>23010.94</v>
      </c>
      <c r="H53" s="89">
        <f t="shared" si="0"/>
        <v>11.806294380823379</v>
      </c>
    </row>
    <row r="54" spans="1:8" ht="76.5">
      <c r="A54" s="79" t="s">
        <v>143</v>
      </c>
      <c r="B54" s="80" t="s">
        <v>150</v>
      </c>
      <c r="C54" s="81" t="s">
        <v>159</v>
      </c>
      <c r="D54" s="81" t="s">
        <v>287</v>
      </c>
      <c r="E54" s="81" t="s">
        <v>144</v>
      </c>
      <c r="F54" s="84">
        <v>58861.01</v>
      </c>
      <c r="G54" s="84">
        <v>4905.08</v>
      </c>
      <c r="H54" s="89">
        <f t="shared" si="0"/>
        <v>8.3333262545104141</v>
      </c>
    </row>
    <row r="55" spans="1:8" ht="25.5">
      <c r="A55" s="79" t="s">
        <v>319</v>
      </c>
      <c r="B55" s="80" t="s">
        <v>150</v>
      </c>
      <c r="C55" s="81" t="s">
        <v>159</v>
      </c>
      <c r="D55" s="81" t="s">
        <v>287</v>
      </c>
      <c r="E55" s="81" t="s">
        <v>148</v>
      </c>
      <c r="F55" s="84">
        <v>33606.99</v>
      </c>
      <c r="G55" s="84">
        <v>0</v>
      </c>
      <c r="H55" s="89">
        <f t="shared" si="0"/>
        <v>0</v>
      </c>
    </row>
    <row r="56" spans="1:8" ht="51">
      <c r="A56" s="90" t="s">
        <v>244</v>
      </c>
      <c r="B56" s="74" t="s">
        <v>159</v>
      </c>
      <c r="C56" s="75" t="s">
        <v>208</v>
      </c>
      <c r="D56" s="75" t="s">
        <v>227</v>
      </c>
      <c r="E56" s="75" t="s">
        <v>138</v>
      </c>
      <c r="F56" s="82">
        <f>F57</f>
        <v>23200</v>
      </c>
      <c r="G56" s="82">
        <f>G57</f>
        <v>0</v>
      </c>
      <c r="H56" s="76">
        <f t="shared" si="0"/>
        <v>0</v>
      </c>
    </row>
    <row r="57" spans="1:8" ht="63.75">
      <c r="A57" s="77" t="s">
        <v>343</v>
      </c>
      <c r="B57" s="91" t="s">
        <v>159</v>
      </c>
      <c r="C57" s="75" t="s">
        <v>184</v>
      </c>
      <c r="D57" s="75" t="s">
        <v>227</v>
      </c>
      <c r="E57" s="75" t="s">
        <v>138</v>
      </c>
      <c r="F57" s="82">
        <f>F58+F60</f>
        <v>23200</v>
      </c>
      <c r="G57" s="82">
        <f>G60+G58</f>
        <v>0</v>
      </c>
      <c r="H57" s="76">
        <f t="shared" si="0"/>
        <v>0</v>
      </c>
    </row>
    <row r="58" spans="1:8" ht="93" customHeight="1">
      <c r="A58" s="79" t="s">
        <v>169</v>
      </c>
      <c r="B58" s="80" t="s">
        <v>159</v>
      </c>
      <c r="C58" s="81" t="s">
        <v>184</v>
      </c>
      <c r="D58" s="81" t="s">
        <v>288</v>
      </c>
      <c r="E58" s="81" t="s">
        <v>138</v>
      </c>
      <c r="F58" s="84">
        <f>F59</f>
        <v>10000</v>
      </c>
      <c r="G58" s="84">
        <f>G59</f>
        <v>0</v>
      </c>
      <c r="H58" s="89">
        <f t="shared" si="0"/>
        <v>0</v>
      </c>
    </row>
    <row r="59" spans="1:8" ht="25.5">
      <c r="A59" s="79" t="s">
        <v>319</v>
      </c>
      <c r="B59" s="80" t="s">
        <v>159</v>
      </c>
      <c r="C59" s="81" t="s">
        <v>184</v>
      </c>
      <c r="D59" s="81" t="s">
        <v>288</v>
      </c>
      <c r="E59" s="81" t="s">
        <v>148</v>
      </c>
      <c r="F59" s="84">
        <v>10000</v>
      </c>
      <c r="G59" s="84">
        <v>0</v>
      </c>
      <c r="H59" s="89">
        <f t="shared" si="0"/>
        <v>0</v>
      </c>
    </row>
    <row r="60" spans="1:8" ht="25.5">
      <c r="A60" s="79" t="s">
        <v>172</v>
      </c>
      <c r="B60" s="80" t="s">
        <v>159</v>
      </c>
      <c r="C60" s="88" t="s">
        <v>184</v>
      </c>
      <c r="D60" s="88" t="s">
        <v>289</v>
      </c>
      <c r="E60" s="88" t="s">
        <v>138</v>
      </c>
      <c r="F60" s="84">
        <f>F61</f>
        <v>13200</v>
      </c>
      <c r="G60" s="84">
        <f>G61</f>
        <v>0</v>
      </c>
      <c r="H60" s="89">
        <f t="shared" si="0"/>
        <v>0</v>
      </c>
    </row>
    <row r="61" spans="1:8" ht="25.5">
      <c r="A61" s="79" t="s">
        <v>319</v>
      </c>
      <c r="B61" s="80" t="s">
        <v>159</v>
      </c>
      <c r="C61" s="81" t="s">
        <v>184</v>
      </c>
      <c r="D61" s="81" t="s">
        <v>289</v>
      </c>
      <c r="E61" s="81" t="s">
        <v>148</v>
      </c>
      <c r="F61" s="84">
        <v>13200</v>
      </c>
      <c r="G61" s="84">
        <v>0</v>
      </c>
      <c r="H61" s="89">
        <f t="shared" si="0"/>
        <v>0</v>
      </c>
    </row>
    <row r="62" spans="1:8">
      <c r="A62" s="90" t="s">
        <v>249</v>
      </c>
      <c r="B62" s="74" t="s">
        <v>162</v>
      </c>
      <c r="C62" s="75" t="s">
        <v>208</v>
      </c>
      <c r="D62" s="75" t="s">
        <v>227</v>
      </c>
      <c r="E62" s="75" t="s">
        <v>138</v>
      </c>
      <c r="F62" s="82">
        <f>F63+F70</f>
        <v>2605442.19</v>
      </c>
      <c r="G62" s="82">
        <f>G63+G70</f>
        <v>79275</v>
      </c>
      <c r="H62" s="76">
        <f t="shared" si="0"/>
        <v>3.0426696974612208</v>
      </c>
    </row>
    <row r="63" spans="1:8" ht="25.5">
      <c r="A63" s="77" t="s">
        <v>251</v>
      </c>
      <c r="B63" s="91" t="s">
        <v>162</v>
      </c>
      <c r="C63" s="75" t="s">
        <v>181</v>
      </c>
      <c r="D63" s="75" t="s">
        <v>227</v>
      </c>
      <c r="E63" s="75" t="s">
        <v>138</v>
      </c>
      <c r="F63" s="82">
        <f>F66+F68</f>
        <v>2575442.19</v>
      </c>
      <c r="G63" s="82">
        <f>G66</f>
        <v>79275</v>
      </c>
      <c r="H63" s="76">
        <f t="shared" si="0"/>
        <v>3.0781121901245241</v>
      </c>
    </row>
    <row r="64" spans="1:8" ht="63.75">
      <c r="A64" s="79" t="s">
        <v>290</v>
      </c>
      <c r="B64" s="80" t="s">
        <v>162</v>
      </c>
      <c r="C64" s="88" t="s">
        <v>181</v>
      </c>
      <c r="D64" s="81" t="s">
        <v>344</v>
      </c>
      <c r="E64" s="81" t="s">
        <v>138</v>
      </c>
      <c r="F64" s="84">
        <f>F65</f>
        <v>0</v>
      </c>
      <c r="G64" s="84">
        <f>G65</f>
        <v>0</v>
      </c>
      <c r="H64" s="89"/>
    </row>
    <row r="65" spans="1:8" ht="51">
      <c r="A65" s="79" t="s">
        <v>147</v>
      </c>
      <c r="B65" s="80" t="s">
        <v>162</v>
      </c>
      <c r="C65" s="88" t="s">
        <v>181</v>
      </c>
      <c r="D65" s="81" t="s">
        <v>344</v>
      </c>
      <c r="E65" s="81" t="s">
        <v>148</v>
      </c>
      <c r="F65" s="84">
        <v>0</v>
      </c>
      <c r="G65" s="84">
        <v>0</v>
      </c>
      <c r="H65" s="89"/>
    </row>
    <row r="66" spans="1:8" ht="89.25">
      <c r="A66" s="79" t="s">
        <v>291</v>
      </c>
      <c r="B66" s="80" t="s">
        <v>162</v>
      </c>
      <c r="C66" s="81" t="s">
        <v>181</v>
      </c>
      <c r="D66" s="81" t="s">
        <v>292</v>
      </c>
      <c r="E66" s="81" t="s">
        <v>138</v>
      </c>
      <c r="F66" s="84">
        <f>F67</f>
        <v>2575442.19</v>
      </c>
      <c r="G66" s="84">
        <f>G67</f>
        <v>79275</v>
      </c>
      <c r="H66" s="89">
        <f t="shared" si="0"/>
        <v>3.0781121901245241</v>
      </c>
    </row>
    <row r="67" spans="1:8" ht="25.5">
      <c r="A67" s="79" t="s">
        <v>319</v>
      </c>
      <c r="B67" s="80" t="s">
        <v>162</v>
      </c>
      <c r="C67" s="81" t="s">
        <v>181</v>
      </c>
      <c r="D67" s="81" t="s">
        <v>292</v>
      </c>
      <c r="E67" s="81" t="s">
        <v>148</v>
      </c>
      <c r="F67" s="84">
        <v>2575442.19</v>
      </c>
      <c r="G67" s="84">
        <v>79275</v>
      </c>
      <c r="H67" s="89">
        <f t="shared" si="0"/>
        <v>3.0781121901245241</v>
      </c>
    </row>
    <row r="68" spans="1:8" ht="51">
      <c r="A68" s="79" t="s">
        <v>271</v>
      </c>
      <c r="B68" s="80" t="s">
        <v>162</v>
      </c>
      <c r="C68" s="88" t="s">
        <v>181</v>
      </c>
      <c r="D68" s="81" t="s">
        <v>274</v>
      </c>
      <c r="E68" s="123" t="s">
        <v>138</v>
      </c>
      <c r="F68" s="124">
        <f>F69</f>
        <v>0</v>
      </c>
      <c r="G68" s="84">
        <f>G69</f>
        <v>0</v>
      </c>
      <c r="H68" s="89">
        <v>0</v>
      </c>
    </row>
    <row r="69" spans="1:8" ht="25.5">
      <c r="A69" s="79" t="s">
        <v>319</v>
      </c>
      <c r="B69" s="80" t="s">
        <v>162</v>
      </c>
      <c r="C69" s="88" t="s">
        <v>181</v>
      </c>
      <c r="D69" s="81" t="s">
        <v>274</v>
      </c>
      <c r="E69" s="123" t="s">
        <v>148</v>
      </c>
      <c r="F69" s="124">
        <v>0</v>
      </c>
      <c r="G69" s="84">
        <v>0</v>
      </c>
      <c r="H69" s="89">
        <v>0</v>
      </c>
    </row>
    <row r="70" spans="1:8" ht="25.5">
      <c r="A70" s="77" t="s">
        <v>345</v>
      </c>
      <c r="B70" s="91" t="s">
        <v>162</v>
      </c>
      <c r="C70" s="97" t="s">
        <v>324</v>
      </c>
      <c r="D70" s="97" t="s">
        <v>227</v>
      </c>
      <c r="E70" s="140" t="s">
        <v>138</v>
      </c>
      <c r="F70" s="141">
        <f t="shared" ref="F70:F71" si="12">F71</f>
        <v>30000</v>
      </c>
      <c r="G70" s="82">
        <f>G71</f>
        <v>0</v>
      </c>
      <c r="H70" s="76">
        <f t="shared" si="0"/>
        <v>0</v>
      </c>
    </row>
    <row r="71" spans="1:8" ht="25.5">
      <c r="A71" s="79" t="s">
        <v>326</v>
      </c>
      <c r="B71" s="80" t="s">
        <v>162</v>
      </c>
      <c r="C71" s="88" t="s">
        <v>324</v>
      </c>
      <c r="D71" s="81" t="s">
        <v>346</v>
      </c>
      <c r="E71" s="123" t="s">
        <v>138</v>
      </c>
      <c r="F71" s="124">
        <f t="shared" si="12"/>
        <v>30000</v>
      </c>
      <c r="G71" s="84">
        <f>G72</f>
        <v>0</v>
      </c>
      <c r="H71" s="89">
        <f t="shared" si="0"/>
        <v>0</v>
      </c>
    </row>
    <row r="72" spans="1:8" ht="25.5">
      <c r="A72" s="79" t="s">
        <v>319</v>
      </c>
      <c r="B72" s="80" t="s">
        <v>162</v>
      </c>
      <c r="C72" s="88" t="s">
        <v>324</v>
      </c>
      <c r="D72" s="81" t="s">
        <v>346</v>
      </c>
      <c r="E72" s="123" t="s">
        <v>148</v>
      </c>
      <c r="F72" s="124">
        <v>30000</v>
      </c>
      <c r="G72" s="101">
        <v>0</v>
      </c>
      <c r="H72" s="89">
        <f t="shared" ref="H72:H114" si="13">G72/F72*100</f>
        <v>0</v>
      </c>
    </row>
    <row r="73" spans="1:8" ht="25.5">
      <c r="A73" s="90" t="s">
        <v>253</v>
      </c>
      <c r="B73" s="74" t="s">
        <v>167</v>
      </c>
      <c r="C73" s="75" t="s">
        <v>208</v>
      </c>
      <c r="D73" s="75" t="s">
        <v>227</v>
      </c>
      <c r="E73" s="75" t="s">
        <v>138</v>
      </c>
      <c r="F73" s="76">
        <f>F74+F79+F89</f>
        <v>5920154.9100000001</v>
      </c>
      <c r="G73" s="143">
        <f>G74+G79+G89</f>
        <v>1239507.42</v>
      </c>
      <c r="H73" s="76">
        <f t="shared" si="13"/>
        <v>20.937077472521743</v>
      </c>
    </row>
    <row r="74" spans="1:8">
      <c r="A74" s="77" t="s">
        <v>255</v>
      </c>
      <c r="B74" s="91" t="s">
        <v>167</v>
      </c>
      <c r="C74" s="75" t="s">
        <v>133</v>
      </c>
      <c r="D74" s="75" t="s">
        <v>227</v>
      </c>
      <c r="E74" s="75" t="s">
        <v>138</v>
      </c>
      <c r="F74" s="82">
        <f>F75+F77</f>
        <v>221175.62</v>
      </c>
      <c r="G74" s="82">
        <f>G75+G77</f>
        <v>31157.8</v>
      </c>
      <c r="H74" s="76">
        <f t="shared" si="13"/>
        <v>14.087357367869027</v>
      </c>
    </row>
    <row r="75" spans="1:8" ht="153">
      <c r="A75" s="79" t="s">
        <v>215</v>
      </c>
      <c r="B75" s="80" t="s">
        <v>167</v>
      </c>
      <c r="C75" s="81" t="s">
        <v>133</v>
      </c>
      <c r="D75" s="81" t="s">
        <v>257</v>
      </c>
      <c r="E75" s="81" t="s">
        <v>138</v>
      </c>
      <c r="F75" s="84">
        <f>F76</f>
        <v>192775.62</v>
      </c>
      <c r="G75" s="84">
        <f>G76</f>
        <v>24122.799999999999</v>
      </c>
      <c r="H75" s="89">
        <f t="shared" si="13"/>
        <v>12.513408075149751</v>
      </c>
    </row>
    <row r="76" spans="1:8" ht="25.5">
      <c r="A76" s="79" t="s">
        <v>319</v>
      </c>
      <c r="B76" s="80" t="s">
        <v>167</v>
      </c>
      <c r="C76" s="81" t="s">
        <v>133</v>
      </c>
      <c r="D76" s="81" t="s">
        <v>257</v>
      </c>
      <c r="E76" s="81" t="s">
        <v>148</v>
      </c>
      <c r="F76" s="84">
        <v>192775.62</v>
      </c>
      <c r="G76" s="84">
        <v>24122.799999999999</v>
      </c>
      <c r="H76" s="89">
        <f t="shared" si="13"/>
        <v>12.513408075149751</v>
      </c>
    </row>
    <row r="77" spans="1:8" ht="25.5">
      <c r="A77" s="79" t="s">
        <v>149</v>
      </c>
      <c r="B77" s="80" t="s">
        <v>167</v>
      </c>
      <c r="C77" s="81" t="s">
        <v>133</v>
      </c>
      <c r="D77" s="81" t="s">
        <v>293</v>
      </c>
      <c r="E77" s="81" t="s">
        <v>152</v>
      </c>
      <c r="F77" s="84">
        <f>F78</f>
        <v>28400</v>
      </c>
      <c r="G77" s="84">
        <f>G78</f>
        <v>7035</v>
      </c>
      <c r="H77" s="89">
        <f t="shared" si="13"/>
        <v>24.77112676056338</v>
      </c>
    </row>
    <row r="78" spans="1:8" ht="25.5">
      <c r="A78" s="79" t="s">
        <v>153</v>
      </c>
      <c r="B78" s="80" t="s">
        <v>167</v>
      </c>
      <c r="C78" s="81" t="s">
        <v>133</v>
      </c>
      <c r="D78" s="81" t="s">
        <v>293</v>
      </c>
      <c r="E78" s="81" t="s">
        <v>154</v>
      </c>
      <c r="F78" s="84">
        <v>28400</v>
      </c>
      <c r="G78" s="84">
        <v>7035</v>
      </c>
      <c r="H78" s="89">
        <f t="shared" si="13"/>
        <v>24.77112676056338</v>
      </c>
    </row>
    <row r="79" spans="1:8">
      <c r="A79" s="77" t="s">
        <v>258</v>
      </c>
      <c r="B79" s="91" t="s">
        <v>167</v>
      </c>
      <c r="C79" s="75" t="s">
        <v>150</v>
      </c>
      <c r="D79" s="75" t="s">
        <v>227</v>
      </c>
      <c r="E79" s="75" t="s">
        <v>138</v>
      </c>
      <c r="F79" s="82">
        <f>F80+F82+F85</f>
        <v>3237222.2</v>
      </c>
      <c r="G79" s="82">
        <f>G80+G82+G85</f>
        <v>234839.06</v>
      </c>
      <c r="H79" s="76">
        <f t="shared" si="13"/>
        <v>7.2543386116652719</v>
      </c>
    </row>
    <row r="80" spans="1:8" ht="114.75">
      <c r="A80" s="79" t="s">
        <v>217</v>
      </c>
      <c r="B80" s="80" t="s">
        <v>167</v>
      </c>
      <c r="C80" s="81" t="s">
        <v>150</v>
      </c>
      <c r="D80" s="81" t="s">
        <v>347</v>
      </c>
      <c r="E80" s="81" t="s">
        <v>138</v>
      </c>
      <c r="F80" s="84">
        <f>F81</f>
        <v>2622718.9</v>
      </c>
      <c r="G80" s="84">
        <f>G81</f>
        <v>0</v>
      </c>
      <c r="H80" s="89">
        <f t="shared" si="13"/>
        <v>0</v>
      </c>
    </row>
    <row r="81" spans="1:8" ht="25.5">
      <c r="A81" s="79" t="s">
        <v>319</v>
      </c>
      <c r="B81" s="80" t="s">
        <v>167</v>
      </c>
      <c r="C81" s="81" t="s">
        <v>150</v>
      </c>
      <c r="D81" s="81" t="s">
        <v>347</v>
      </c>
      <c r="E81" s="81" t="s">
        <v>148</v>
      </c>
      <c r="F81" s="84">
        <v>2622718.9</v>
      </c>
      <c r="G81" s="84">
        <v>0</v>
      </c>
      <c r="H81" s="89">
        <f t="shared" si="13"/>
        <v>0</v>
      </c>
    </row>
    <row r="82" spans="1:8" ht="25.5">
      <c r="A82" s="79" t="s">
        <v>200</v>
      </c>
      <c r="B82" s="80" t="s">
        <v>167</v>
      </c>
      <c r="C82" s="81" t="s">
        <v>150</v>
      </c>
      <c r="D82" s="81" t="s">
        <v>294</v>
      </c>
      <c r="E82" s="81" t="s">
        <v>138</v>
      </c>
      <c r="F82" s="84">
        <f>F83+F84</f>
        <v>523849.30000000005</v>
      </c>
      <c r="G82" s="84">
        <f>G83+G84</f>
        <v>201978.06</v>
      </c>
      <c r="H82" s="89">
        <f t="shared" si="13"/>
        <v>38.556519976260347</v>
      </c>
    </row>
    <row r="83" spans="1:8" ht="25.5">
      <c r="A83" s="79" t="s">
        <v>319</v>
      </c>
      <c r="B83" s="80" t="s">
        <v>167</v>
      </c>
      <c r="C83" s="81" t="s">
        <v>150</v>
      </c>
      <c r="D83" s="81" t="s">
        <v>294</v>
      </c>
      <c r="E83" s="81" t="s">
        <v>148</v>
      </c>
      <c r="F83" s="101">
        <v>508198.34</v>
      </c>
      <c r="G83" s="84">
        <v>200579.24</v>
      </c>
      <c r="H83" s="89">
        <f t="shared" si="13"/>
        <v>39.468692479396914</v>
      </c>
    </row>
    <row r="84" spans="1:8">
      <c r="A84" s="79" t="s">
        <v>189</v>
      </c>
      <c r="B84" s="80" t="s">
        <v>167</v>
      </c>
      <c r="C84" s="81" t="s">
        <v>150</v>
      </c>
      <c r="D84" s="81" t="s">
        <v>294</v>
      </c>
      <c r="E84" s="81" t="s">
        <v>190</v>
      </c>
      <c r="F84" s="101">
        <v>15650.96</v>
      </c>
      <c r="G84" s="84">
        <v>1398.82</v>
      </c>
      <c r="H84" s="89">
        <f t="shared" si="13"/>
        <v>8.9375987159893082</v>
      </c>
    </row>
    <row r="85" spans="1:8" ht="25.5">
      <c r="A85" s="79" t="s">
        <v>149</v>
      </c>
      <c r="B85" s="80" t="s">
        <v>167</v>
      </c>
      <c r="C85" s="81" t="s">
        <v>150</v>
      </c>
      <c r="D85" s="81" t="s">
        <v>293</v>
      </c>
      <c r="E85" s="81" t="s">
        <v>152</v>
      </c>
      <c r="F85" s="84">
        <f>F86+F87+F88</f>
        <v>90654</v>
      </c>
      <c r="G85" s="103">
        <f>G86+G87+G88</f>
        <v>32861</v>
      </c>
      <c r="H85" s="89">
        <f t="shared" si="13"/>
        <v>36.248814172568231</v>
      </c>
    </row>
    <row r="86" spans="1:8" ht="25.5">
      <c r="A86" s="79" t="s">
        <v>153</v>
      </c>
      <c r="B86" s="80" t="s">
        <v>167</v>
      </c>
      <c r="C86" s="81" t="s">
        <v>150</v>
      </c>
      <c r="D86" s="81" t="s">
        <v>293</v>
      </c>
      <c r="E86" s="81" t="s">
        <v>154</v>
      </c>
      <c r="F86" s="84">
        <v>69800</v>
      </c>
      <c r="G86" s="84">
        <v>32861</v>
      </c>
      <c r="H86" s="89">
        <f t="shared" si="13"/>
        <v>47.078796561604584</v>
      </c>
    </row>
    <row r="87" spans="1:8">
      <c r="A87" s="79" t="s">
        <v>320</v>
      </c>
      <c r="B87" s="80" t="s">
        <v>167</v>
      </c>
      <c r="C87" s="81" t="s">
        <v>150</v>
      </c>
      <c r="D87" s="81" t="s">
        <v>293</v>
      </c>
      <c r="E87" s="81" t="s">
        <v>155</v>
      </c>
      <c r="F87" s="84">
        <v>10854</v>
      </c>
      <c r="G87" s="84">
        <v>0</v>
      </c>
      <c r="H87" s="89">
        <f t="shared" si="13"/>
        <v>0</v>
      </c>
    </row>
    <row r="88" spans="1:8">
      <c r="A88" s="79" t="s">
        <v>156</v>
      </c>
      <c r="B88" s="80" t="s">
        <v>167</v>
      </c>
      <c r="C88" s="81" t="s">
        <v>150</v>
      </c>
      <c r="D88" s="81" t="s">
        <v>293</v>
      </c>
      <c r="E88" s="81" t="s">
        <v>157</v>
      </c>
      <c r="F88" s="84">
        <v>10000</v>
      </c>
      <c r="G88" s="84">
        <v>0</v>
      </c>
      <c r="H88" s="89">
        <f t="shared" si="13"/>
        <v>0</v>
      </c>
    </row>
    <row r="89" spans="1:8">
      <c r="A89" s="77" t="s">
        <v>261</v>
      </c>
      <c r="B89" s="91" t="s">
        <v>167</v>
      </c>
      <c r="C89" s="75" t="s">
        <v>159</v>
      </c>
      <c r="D89" s="75" t="s">
        <v>227</v>
      </c>
      <c r="E89" s="75" t="s">
        <v>138</v>
      </c>
      <c r="F89" s="82">
        <f>F90+F93+F95+F97+F99+F103+F105</f>
        <v>2461757.09</v>
      </c>
      <c r="G89" s="82">
        <f>G90+G93+G95+G97+G99+G103+G105</f>
        <v>973510.56</v>
      </c>
      <c r="H89" s="76">
        <f t="shared" si="13"/>
        <v>39.545354168148251</v>
      </c>
    </row>
    <row r="90" spans="1:8" ht="25.5">
      <c r="A90" s="102" t="s">
        <v>194</v>
      </c>
      <c r="B90" s="80" t="s">
        <v>167</v>
      </c>
      <c r="C90" s="81" t="s">
        <v>159</v>
      </c>
      <c r="D90" s="81" t="s">
        <v>295</v>
      </c>
      <c r="E90" s="81" t="s">
        <v>138</v>
      </c>
      <c r="F90" s="84">
        <f>F91+F92</f>
        <v>428038.15</v>
      </c>
      <c r="G90" s="84">
        <f>G91+G92</f>
        <v>131361.26999999999</v>
      </c>
      <c r="H90" s="89">
        <f t="shared" si="13"/>
        <v>30.689150020856783</v>
      </c>
    </row>
    <row r="91" spans="1:8" ht="25.5">
      <c r="A91" s="79" t="s">
        <v>319</v>
      </c>
      <c r="B91" s="80" t="s">
        <v>167</v>
      </c>
      <c r="C91" s="81" t="s">
        <v>159</v>
      </c>
      <c r="D91" s="81" t="s">
        <v>295</v>
      </c>
      <c r="E91" s="81" t="s">
        <v>148</v>
      </c>
      <c r="F91" s="84">
        <v>102680</v>
      </c>
      <c r="G91" s="84">
        <v>0</v>
      </c>
      <c r="H91" s="89">
        <f t="shared" si="13"/>
        <v>0</v>
      </c>
    </row>
    <row r="92" spans="1:8">
      <c r="A92" s="79" t="s">
        <v>189</v>
      </c>
      <c r="B92" s="80" t="s">
        <v>167</v>
      </c>
      <c r="C92" s="81" t="s">
        <v>159</v>
      </c>
      <c r="D92" s="81" t="s">
        <v>295</v>
      </c>
      <c r="E92" s="81" t="s">
        <v>190</v>
      </c>
      <c r="F92" s="84">
        <v>325358.15000000002</v>
      </c>
      <c r="G92" s="84">
        <v>131361.26999999999</v>
      </c>
      <c r="H92" s="89">
        <f t="shared" si="13"/>
        <v>40.374359763233223</v>
      </c>
    </row>
    <row r="93" spans="1:8" ht="25.5">
      <c r="A93" s="102" t="s">
        <v>196</v>
      </c>
      <c r="B93" s="80" t="s">
        <v>167</v>
      </c>
      <c r="C93" s="81" t="s">
        <v>159</v>
      </c>
      <c r="D93" s="81" t="s">
        <v>296</v>
      </c>
      <c r="E93" s="81" t="s">
        <v>138</v>
      </c>
      <c r="F93" s="84">
        <f>F94</f>
        <v>454575</v>
      </c>
      <c r="G93" s="84">
        <f t="shared" ref="G93" si="14">G94</f>
        <v>56893.5</v>
      </c>
      <c r="H93" s="89">
        <f t="shared" si="13"/>
        <v>12.51575647582907</v>
      </c>
    </row>
    <row r="94" spans="1:8" ht="25.5">
      <c r="A94" s="79" t="s">
        <v>319</v>
      </c>
      <c r="B94" s="80" t="s">
        <v>167</v>
      </c>
      <c r="C94" s="81" t="s">
        <v>159</v>
      </c>
      <c r="D94" s="81" t="s">
        <v>296</v>
      </c>
      <c r="E94" s="81" t="s">
        <v>148</v>
      </c>
      <c r="F94" s="84">
        <v>454575</v>
      </c>
      <c r="G94" s="84">
        <v>56893.5</v>
      </c>
      <c r="H94" s="89">
        <f t="shared" si="13"/>
        <v>12.51575647582907</v>
      </c>
    </row>
    <row r="95" spans="1:8" ht="25.5">
      <c r="A95" s="102" t="s">
        <v>198</v>
      </c>
      <c r="B95" s="80" t="s">
        <v>167</v>
      </c>
      <c r="C95" s="81" t="s">
        <v>159</v>
      </c>
      <c r="D95" s="81" t="s">
        <v>297</v>
      </c>
      <c r="E95" s="81" t="s">
        <v>138</v>
      </c>
      <c r="F95" s="84">
        <f>F96</f>
        <v>1395723.94</v>
      </c>
      <c r="G95" s="84">
        <f>G96</f>
        <v>778537.79</v>
      </c>
      <c r="H95" s="89">
        <f t="shared" si="13"/>
        <v>55.780213241882201</v>
      </c>
    </row>
    <row r="96" spans="1:8" ht="25.5">
      <c r="A96" s="79" t="s">
        <v>319</v>
      </c>
      <c r="B96" s="80" t="s">
        <v>167</v>
      </c>
      <c r="C96" s="81" t="s">
        <v>159</v>
      </c>
      <c r="D96" s="81" t="s">
        <v>297</v>
      </c>
      <c r="E96" s="81" t="s">
        <v>148</v>
      </c>
      <c r="F96" s="103">
        <v>1395723.94</v>
      </c>
      <c r="G96" s="84">
        <v>778537.79</v>
      </c>
      <c r="H96" s="89">
        <f t="shared" si="13"/>
        <v>55.780213241882201</v>
      </c>
    </row>
    <row r="97" spans="1:8" ht="38.25">
      <c r="A97" s="102" t="s">
        <v>205</v>
      </c>
      <c r="B97" s="80" t="s">
        <v>167</v>
      </c>
      <c r="C97" s="81" t="s">
        <v>159</v>
      </c>
      <c r="D97" s="81" t="s">
        <v>298</v>
      </c>
      <c r="E97" s="81" t="s">
        <v>138</v>
      </c>
      <c r="F97" s="84">
        <f>F98</f>
        <v>0</v>
      </c>
      <c r="G97" s="84">
        <f t="shared" ref="G97" si="15">G98</f>
        <v>0</v>
      </c>
      <c r="H97" s="89">
        <v>0</v>
      </c>
    </row>
    <row r="98" spans="1:8" ht="25.5">
      <c r="A98" s="79" t="s">
        <v>319</v>
      </c>
      <c r="B98" s="80" t="s">
        <v>167</v>
      </c>
      <c r="C98" s="81" t="s">
        <v>159</v>
      </c>
      <c r="D98" s="81" t="s">
        <v>298</v>
      </c>
      <c r="E98" s="81" t="s">
        <v>148</v>
      </c>
      <c r="F98" s="84">
        <v>0</v>
      </c>
      <c r="G98" s="84">
        <v>0</v>
      </c>
      <c r="H98" s="89">
        <v>0</v>
      </c>
    </row>
    <row r="99" spans="1:8" ht="25.5">
      <c r="A99" s="102" t="s">
        <v>149</v>
      </c>
      <c r="B99" s="80" t="s">
        <v>167</v>
      </c>
      <c r="C99" s="81" t="s">
        <v>159</v>
      </c>
      <c r="D99" s="81" t="s">
        <v>293</v>
      </c>
      <c r="E99" s="81" t="s">
        <v>152</v>
      </c>
      <c r="F99" s="84">
        <f>F100+F101+F102</f>
        <v>79420</v>
      </c>
      <c r="G99" s="145">
        <f>G100+G101+G102</f>
        <v>6718</v>
      </c>
      <c r="H99" s="89">
        <f t="shared" si="13"/>
        <v>8.4588264920674892</v>
      </c>
    </row>
    <row r="100" spans="1:8" ht="25.5">
      <c r="A100" s="79" t="s">
        <v>153</v>
      </c>
      <c r="B100" s="80" t="s">
        <v>167</v>
      </c>
      <c r="C100" s="81" t="s">
        <v>159</v>
      </c>
      <c r="D100" s="81" t="s">
        <v>293</v>
      </c>
      <c r="E100" s="81" t="s">
        <v>154</v>
      </c>
      <c r="F100" s="126">
        <v>12400</v>
      </c>
      <c r="G100" s="146">
        <v>3318</v>
      </c>
      <c r="H100" s="89">
        <f t="shared" si="13"/>
        <v>26.758064516129032</v>
      </c>
    </row>
    <row r="101" spans="1:8">
      <c r="A101" s="79" t="s">
        <v>320</v>
      </c>
      <c r="B101" s="80" t="s">
        <v>167</v>
      </c>
      <c r="C101" s="81" t="s">
        <v>159</v>
      </c>
      <c r="D101" s="81" t="s">
        <v>293</v>
      </c>
      <c r="E101" s="81" t="s">
        <v>155</v>
      </c>
      <c r="F101" s="126">
        <v>17020</v>
      </c>
      <c r="G101" s="137">
        <v>3400</v>
      </c>
      <c r="H101" s="147">
        <f t="shared" si="13"/>
        <v>19.9764982373678</v>
      </c>
    </row>
    <row r="102" spans="1:8">
      <c r="A102" s="104" t="s">
        <v>156</v>
      </c>
      <c r="B102" s="105" t="s">
        <v>167</v>
      </c>
      <c r="C102" s="106" t="s">
        <v>159</v>
      </c>
      <c r="D102" s="106" t="s">
        <v>293</v>
      </c>
      <c r="E102" s="106" t="s">
        <v>157</v>
      </c>
      <c r="F102" s="126">
        <v>50000</v>
      </c>
      <c r="G102" s="137">
        <v>0</v>
      </c>
      <c r="H102" s="147">
        <f t="shared" si="13"/>
        <v>0</v>
      </c>
    </row>
    <row r="103" spans="1:8" ht="127.5">
      <c r="A103" s="142" t="s">
        <v>329</v>
      </c>
      <c r="B103" s="105" t="s">
        <v>167</v>
      </c>
      <c r="C103" s="106" t="s">
        <v>159</v>
      </c>
      <c r="D103" s="106" t="s">
        <v>348</v>
      </c>
      <c r="E103" s="106" t="s">
        <v>138</v>
      </c>
      <c r="F103" s="126">
        <f>F104</f>
        <v>52000</v>
      </c>
      <c r="G103" s="138">
        <f>G104</f>
        <v>0</v>
      </c>
      <c r="H103" s="147">
        <f t="shared" si="13"/>
        <v>0</v>
      </c>
    </row>
    <row r="104" spans="1:8" ht="25.5">
      <c r="A104" s="104" t="s">
        <v>319</v>
      </c>
      <c r="B104" s="105" t="s">
        <v>167</v>
      </c>
      <c r="C104" s="106" t="s">
        <v>159</v>
      </c>
      <c r="D104" s="106" t="s">
        <v>348</v>
      </c>
      <c r="E104" s="106" t="s">
        <v>148</v>
      </c>
      <c r="F104" s="126">
        <v>52000</v>
      </c>
      <c r="G104" s="138">
        <v>0</v>
      </c>
      <c r="H104" s="147">
        <f t="shared" si="13"/>
        <v>0</v>
      </c>
    </row>
    <row r="105" spans="1:8" ht="102">
      <c r="A105" s="142" t="s">
        <v>331</v>
      </c>
      <c r="B105" s="105" t="s">
        <v>167</v>
      </c>
      <c r="C105" s="106" t="s">
        <v>159</v>
      </c>
      <c r="D105" s="106" t="s">
        <v>349</v>
      </c>
      <c r="E105" s="106" t="s">
        <v>138</v>
      </c>
      <c r="F105" s="126">
        <f>F106</f>
        <v>52000</v>
      </c>
      <c r="G105" s="138">
        <f>G106</f>
        <v>0</v>
      </c>
      <c r="H105" s="147">
        <f t="shared" si="13"/>
        <v>0</v>
      </c>
    </row>
    <row r="106" spans="1:8" ht="25.5">
      <c r="A106" s="104" t="s">
        <v>322</v>
      </c>
      <c r="B106" s="105" t="s">
        <v>167</v>
      </c>
      <c r="C106" s="106" t="s">
        <v>159</v>
      </c>
      <c r="D106" s="106" t="s">
        <v>349</v>
      </c>
      <c r="E106" s="106" t="s">
        <v>148</v>
      </c>
      <c r="F106" s="126">
        <v>52000</v>
      </c>
      <c r="G106" s="138">
        <v>0</v>
      </c>
      <c r="H106" s="147">
        <f t="shared" si="13"/>
        <v>0</v>
      </c>
    </row>
    <row r="107" spans="1:8" ht="15.75" customHeight="1">
      <c r="A107" s="90" t="s">
        <v>263</v>
      </c>
      <c r="B107" s="74" t="s">
        <v>176</v>
      </c>
      <c r="C107" s="75" t="s">
        <v>208</v>
      </c>
      <c r="D107" s="75" t="s">
        <v>227</v>
      </c>
      <c r="E107" s="75" t="s">
        <v>138</v>
      </c>
      <c r="F107" s="144">
        <f t="shared" ref="F107:F109" si="16">F108</f>
        <v>3913452.18</v>
      </c>
      <c r="G107" s="148">
        <f>G108</f>
        <v>652242</v>
      </c>
      <c r="H107" s="139">
        <f t="shared" si="13"/>
        <v>16.666665900080066</v>
      </c>
    </row>
    <row r="108" spans="1:8">
      <c r="A108" s="90" t="s">
        <v>265</v>
      </c>
      <c r="B108" s="74" t="s">
        <v>176</v>
      </c>
      <c r="C108" s="75" t="s">
        <v>133</v>
      </c>
      <c r="D108" s="75" t="s">
        <v>227</v>
      </c>
      <c r="E108" s="75" t="s">
        <v>138</v>
      </c>
      <c r="F108" s="144">
        <f t="shared" si="16"/>
        <v>3913452.18</v>
      </c>
      <c r="G108" s="136">
        <f>G109</f>
        <v>652242</v>
      </c>
      <c r="H108" s="139">
        <f t="shared" si="13"/>
        <v>16.666665900080066</v>
      </c>
    </row>
    <row r="109" spans="1:8" ht="114.75">
      <c r="A109" s="79" t="s">
        <v>203</v>
      </c>
      <c r="B109" s="80" t="s">
        <v>176</v>
      </c>
      <c r="C109" s="81" t="s">
        <v>133</v>
      </c>
      <c r="D109" s="81" t="s">
        <v>299</v>
      </c>
      <c r="E109" s="81" t="s">
        <v>138</v>
      </c>
      <c r="F109" s="126">
        <f t="shared" si="16"/>
        <v>3913452.18</v>
      </c>
      <c r="G109" s="138">
        <f>G110</f>
        <v>652242</v>
      </c>
      <c r="H109" s="147">
        <f t="shared" si="13"/>
        <v>16.666665900080066</v>
      </c>
    </row>
    <row r="110" spans="1:8">
      <c r="A110" s="79" t="s">
        <v>164</v>
      </c>
      <c r="B110" s="80" t="s">
        <v>176</v>
      </c>
      <c r="C110" s="81" t="s">
        <v>133</v>
      </c>
      <c r="D110" s="81" t="s">
        <v>299</v>
      </c>
      <c r="E110" s="81" t="s">
        <v>165</v>
      </c>
      <c r="F110" s="126">
        <v>3913452.18</v>
      </c>
      <c r="G110" s="137">
        <v>652242</v>
      </c>
      <c r="H110" s="147">
        <f t="shared" si="13"/>
        <v>16.666665900080066</v>
      </c>
    </row>
    <row r="111" spans="1:8">
      <c r="A111" s="90" t="s">
        <v>267</v>
      </c>
      <c r="B111" s="74" t="s">
        <v>184</v>
      </c>
      <c r="C111" s="75" t="s">
        <v>208</v>
      </c>
      <c r="D111" s="75" t="s">
        <v>227</v>
      </c>
      <c r="E111" s="75" t="s">
        <v>138</v>
      </c>
      <c r="F111" s="144">
        <f t="shared" ref="F111:F113" si="17">F112</f>
        <v>74784.36</v>
      </c>
      <c r="G111" s="136">
        <f>G112</f>
        <v>18415.259999999998</v>
      </c>
      <c r="H111" s="139">
        <f t="shared" si="13"/>
        <v>24.624480305775162</v>
      </c>
    </row>
    <row r="112" spans="1:8">
      <c r="A112" s="77" t="s">
        <v>269</v>
      </c>
      <c r="B112" s="91" t="s">
        <v>184</v>
      </c>
      <c r="C112" s="75" t="s">
        <v>133</v>
      </c>
      <c r="D112" s="75" t="s">
        <v>227</v>
      </c>
      <c r="E112" s="75" t="s">
        <v>138</v>
      </c>
      <c r="F112" s="144">
        <f t="shared" si="17"/>
        <v>74784.36</v>
      </c>
      <c r="G112" s="136">
        <f>G113</f>
        <v>18415.259999999998</v>
      </c>
      <c r="H112" s="139">
        <f t="shared" si="13"/>
        <v>24.624480305775162</v>
      </c>
    </row>
    <row r="113" spans="1:8" ht="38.25">
      <c r="A113" s="79" t="s">
        <v>175</v>
      </c>
      <c r="B113" s="80" t="s">
        <v>184</v>
      </c>
      <c r="C113" s="81" t="s">
        <v>133</v>
      </c>
      <c r="D113" s="81" t="s">
        <v>300</v>
      </c>
      <c r="E113" s="81" t="s">
        <v>138</v>
      </c>
      <c r="F113" s="126">
        <f t="shared" si="17"/>
        <v>74784.36</v>
      </c>
      <c r="G113" s="138">
        <f>G114</f>
        <v>18415.259999999998</v>
      </c>
      <c r="H113" s="147">
        <f t="shared" si="13"/>
        <v>24.624480305775162</v>
      </c>
    </row>
    <row r="114" spans="1:8" ht="25.5">
      <c r="A114" s="149" t="s">
        <v>178</v>
      </c>
      <c r="B114" s="150" t="s">
        <v>184</v>
      </c>
      <c r="C114" s="151" t="s">
        <v>133</v>
      </c>
      <c r="D114" s="151" t="s">
        <v>300</v>
      </c>
      <c r="E114" s="151" t="s">
        <v>179</v>
      </c>
      <c r="F114" s="145">
        <v>74784.36</v>
      </c>
      <c r="G114" s="152">
        <v>18415.259999999998</v>
      </c>
      <c r="H114" s="153">
        <f t="shared" si="13"/>
        <v>24.624480305775162</v>
      </c>
    </row>
    <row r="115" spans="1:8">
      <c r="A115" s="168" t="s">
        <v>219</v>
      </c>
      <c r="B115" s="168"/>
      <c r="C115" s="168"/>
      <c r="D115" s="168"/>
      <c r="E115" s="168"/>
      <c r="F115" s="154">
        <f>F9</f>
        <v>17140067.710000001</v>
      </c>
      <c r="G115" s="155">
        <f>G9</f>
        <v>2745827.57</v>
      </c>
      <c r="H115" s="136">
        <f>G115/F115*100</f>
        <v>16.019934205965864</v>
      </c>
    </row>
    <row r="130" spans="13:13">
      <c r="M130" t="s">
        <v>350</v>
      </c>
    </row>
  </sheetData>
  <mergeCells count="3">
    <mergeCell ref="A4:H6"/>
    <mergeCell ref="E1:H2"/>
    <mergeCell ref="A115:E115"/>
  </mergeCells>
  <pageMargins left="0.70866141732283472" right="0.70866141732283472" top="0.55118110236220474" bottom="0.35433070866141736" header="0.31496062992125984" footer="0.31496062992125984"/>
  <pageSetup paperSize="9"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07"/>
  <sheetViews>
    <sheetView workbookViewId="0">
      <selection activeCell="D1" sqref="D1:H2"/>
    </sheetView>
  </sheetViews>
  <sheetFormatPr defaultRowHeight="15"/>
  <cols>
    <col min="1" max="1" width="41.140625" customWidth="1"/>
    <col min="2" max="2" width="7.42578125" customWidth="1"/>
    <col min="3" max="3" width="9.5703125" customWidth="1"/>
    <col min="4" max="4" width="12.5703125" customWidth="1"/>
    <col min="5" max="5" width="9.28515625" customWidth="1"/>
    <col min="6" max="6" width="13.7109375" customWidth="1"/>
    <col min="7" max="7" width="12.28515625" customWidth="1"/>
    <col min="8" max="8" width="12" customWidth="1"/>
  </cols>
  <sheetData>
    <row r="1" spans="1:8">
      <c r="A1" s="100"/>
      <c r="B1" s="100"/>
      <c r="C1" s="100"/>
      <c r="D1" s="170" t="s">
        <v>365</v>
      </c>
      <c r="E1" s="171"/>
      <c r="F1" s="171"/>
      <c r="G1" s="171"/>
      <c r="H1" s="171"/>
    </row>
    <row r="2" spans="1:8">
      <c r="A2" s="100"/>
      <c r="B2" s="100"/>
      <c r="C2" s="100"/>
      <c r="D2" s="171"/>
      <c r="E2" s="171"/>
      <c r="F2" s="171"/>
      <c r="G2" s="171"/>
      <c r="H2" s="171"/>
    </row>
    <row r="3" spans="1:8" ht="38.25" customHeight="1">
      <c r="A3" s="172" t="s">
        <v>351</v>
      </c>
      <c r="B3" s="172"/>
      <c r="C3" s="172"/>
      <c r="D3" s="172"/>
      <c r="E3" s="172"/>
      <c r="F3" s="172"/>
      <c r="G3" s="172"/>
      <c r="H3" s="172"/>
    </row>
    <row r="4" spans="1:8" ht="112.5" customHeight="1">
      <c r="A4" s="68" t="s">
        <v>220</v>
      </c>
      <c r="B4" s="68" t="s">
        <v>221</v>
      </c>
      <c r="C4" s="68" t="s">
        <v>222</v>
      </c>
      <c r="D4" s="68" t="s">
        <v>223</v>
      </c>
      <c r="E4" s="68" t="s">
        <v>224</v>
      </c>
      <c r="F4" s="69" t="s">
        <v>352</v>
      </c>
      <c r="G4" s="69" t="s">
        <v>338</v>
      </c>
      <c r="H4" s="69" t="s">
        <v>131</v>
      </c>
    </row>
    <row r="5" spans="1:8" ht="25.5">
      <c r="A5" s="72" t="s">
        <v>225</v>
      </c>
      <c r="B5" s="73">
        <v>208</v>
      </c>
      <c r="C5" s="74" t="s">
        <v>226</v>
      </c>
      <c r="D5" s="75" t="s">
        <v>227</v>
      </c>
      <c r="E5" s="75" t="s">
        <v>138</v>
      </c>
      <c r="F5" s="76">
        <f>F6+F44+F50+F56+F65+F99+F103</f>
        <v>17140067.710000001</v>
      </c>
      <c r="G5" s="76">
        <f>G6+G44+G50+G56+G65+G99+G103</f>
        <v>2745827.57</v>
      </c>
      <c r="H5" s="76">
        <f>G5/F5*100</f>
        <v>16.019934205965864</v>
      </c>
    </row>
    <row r="6" spans="1:8">
      <c r="A6" s="90" t="s">
        <v>228</v>
      </c>
      <c r="B6" s="90">
        <v>208</v>
      </c>
      <c r="C6" s="74" t="s">
        <v>229</v>
      </c>
      <c r="D6" s="97" t="s">
        <v>227</v>
      </c>
      <c r="E6" s="97" t="s">
        <v>138</v>
      </c>
      <c r="F6" s="82">
        <f>F7+F24+F30+F33+F27</f>
        <v>4315662.07</v>
      </c>
      <c r="G6" s="82">
        <f>G7+G24+G30+G33</f>
        <v>728471.87000000011</v>
      </c>
      <c r="H6" s="76">
        <f t="shared" ref="H6:H61" si="0">G6/F6*100</f>
        <v>16.879724551741841</v>
      </c>
    </row>
    <row r="7" spans="1:8" ht="76.5">
      <c r="A7" s="92" t="s">
        <v>230</v>
      </c>
      <c r="B7" s="73">
        <v>208</v>
      </c>
      <c r="C7" s="91" t="s">
        <v>231</v>
      </c>
      <c r="D7" s="75" t="s">
        <v>227</v>
      </c>
      <c r="E7" s="75" t="s">
        <v>138</v>
      </c>
      <c r="F7" s="82">
        <f>F12+F8+F20+F18</f>
        <v>3224278.57</v>
      </c>
      <c r="G7" s="82">
        <f>G12+G8+G20</f>
        <v>600927.70000000007</v>
      </c>
      <c r="H7" s="76">
        <f t="shared" si="0"/>
        <v>18.637586267863949</v>
      </c>
    </row>
    <row r="8" spans="1:8" ht="51">
      <c r="A8" s="94" t="s">
        <v>180</v>
      </c>
      <c r="B8" s="73">
        <v>208</v>
      </c>
      <c r="C8" s="80" t="s">
        <v>231</v>
      </c>
      <c r="D8" s="88" t="s">
        <v>277</v>
      </c>
      <c r="E8" s="88" t="s">
        <v>138</v>
      </c>
      <c r="F8" s="84">
        <f>F9+F11+F10</f>
        <v>641255.4</v>
      </c>
      <c r="G8" s="84">
        <f>G9+G11+G10</f>
        <v>105056.17</v>
      </c>
      <c r="H8" s="76">
        <f t="shared" si="0"/>
        <v>16.382890498855836</v>
      </c>
    </row>
    <row r="9" spans="1:8" ht="25.5">
      <c r="A9" s="94" t="s">
        <v>139</v>
      </c>
      <c r="B9" s="73">
        <v>208</v>
      </c>
      <c r="C9" s="80" t="s">
        <v>231</v>
      </c>
      <c r="D9" s="88" t="s">
        <v>277</v>
      </c>
      <c r="E9" s="88" t="s">
        <v>140</v>
      </c>
      <c r="F9" s="84">
        <v>419713.83</v>
      </c>
      <c r="G9" s="84">
        <v>85417.08</v>
      </c>
      <c r="H9" s="76">
        <f t="shared" si="0"/>
        <v>20.351266480782868</v>
      </c>
    </row>
    <row r="10" spans="1:8" ht="38.25">
      <c r="A10" s="94" t="s">
        <v>141</v>
      </c>
      <c r="B10" s="73">
        <v>208</v>
      </c>
      <c r="C10" s="80" t="s">
        <v>231</v>
      </c>
      <c r="D10" s="88" t="s">
        <v>277</v>
      </c>
      <c r="E10" s="88" t="s">
        <v>142</v>
      </c>
      <c r="F10" s="84">
        <v>72801.84</v>
      </c>
      <c r="G10" s="84">
        <v>0</v>
      </c>
      <c r="H10" s="76">
        <f t="shared" si="0"/>
        <v>0</v>
      </c>
    </row>
    <row r="11" spans="1:8" ht="51">
      <c r="A11" s="94" t="s">
        <v>143</v>
      </c>
      <c r="B11" s="73">
        <v>208</v>
      </c>
      <c r="C11" s="80" t="s">
        <v>231</v>
      </c>
      <c r="D11" s="88" t="s">
        <v>277</v>
      </c>
      <c r="E11" s="88" t="s">
        <v>144</v>
      </c>
      <c r="F11" s="84">
        <v>148739.73000000001</v>
      </c>
      <c r="G11" s="84">
        <v>19639.09</v>
      </c>
      <c r="H11" s="76">
        <f t="shared" si="0"/>
        <v>13.203661187229532</v>
      </c>
    </row>
    <row r="12" spans="1:8" ht="38.25">
      <c r="A12" s="79" t="s">
        <v>134</v>
      </c>
      <c r="B12" s="90">
        <v>208</v>
      </c>
      <c r="C12" s="80" t="s">
        <v>231</v>
      </c>
      <c r="D12" s="81" t="s">
        <v>278</v>
      </c>
      <c r="E12" s="81" t="s">
        <v>138</v>
      </c>
      <c r="F12" s="84">
        <f>F13+F15+F17+F16+F14</f>
        <v>2543370.17</v>
      </c>
      <c r="G12" s="84">
        <f>G13+G15+G17+G16+G14</f>
        <v>495871.53</v>
      </c>
      <c r="H12" s="76">
        <f t="shared" si="0"/>
        <v>19.496632297138248</v>
      </c>
    </row>
    <row r="13" spans="1:8" ht="25.5">
      <c r="A13" s="79" t="s">
        <v>139</v>
      </c>
      <c r="B13" s="73">
        <v>208</v>
      </c>
      <c r="C13" s="80" t="s">
        <v>231</v>
      </c>
      <c r="D13" s="81" t="s">
        <v>278</v>
      </c>
      <c r="E13" s="81" t="s">
        <v>140</v>
      </c>
      <c r="F13" s="84">
        <v>1488089.28</v>
      </c>
      <c r="G13" s="84">
        <v>332275.84000000003</v>
      </c>
      <c r="H13" s="76">
        <f t="shared" si="0"/>
        <v>22.329025849846857</v>
      </c>
    </row>
    <row r="14" spans="1:8" ht="38.25">
      <c r="A14" s="79" t="s">
        <v>141</v>
      </c>
      <c r="B14" s="73">
        <v>208</v>
      </c>
      <c r="C14" s="80" t="s">
        <v>231</v>
      </c>
      <c r="D14" s="81" t="s">
        <v>278</v>
      </c>
      <c r="E14" s="81" t="s">
        <v>142</v>
      </c>
      <c r="F14" s="84">
        <v>161809.04</v>
      </c>
      <c r="G14" s="84">
        <v>0</v>
      </c>
      <c r="H14" s="76">
        <f t="shared" si="0"/>
        <v>0</v>
      </c>
    </row>
    <row r="15" spans="1:8" ht="51">
      <c r="A15" s="79" t="s">
        <v>143</v>
      </c>
      <c r="B15" s="90">
        <v>208</v>
      </c>
      <c r="C15" s="80" t="s">
        <v>231</v>
      </c>
      <c r="D15" s="81" t="s">
        <v>278</v>
      </c>
      <c r="E15" s="81" t="s">
        <v>144</v>
      </c>
      <c r="F15" s="84">
        <v>498269.29</v>
      </c>
      <c r="G15" s="84">
        <v>72500.2</v>
      </c>
      <c r="H15" s="76">
        <f t="shared" si="0"/>
        <v>14.550405063093494</v>
      </c>
    </row>
    <row r="16" spans="1:8" ht="38.25">
      <c r="A16" s="79" t="s">
        <v>145</v>
      </c>
      <c r="B16" s="73">
        <v>208</v>
      </c>
      <c r="C16" s="80" t="s">
        <v>231</v>
      </c>
      <c r="D16" s="81" t="s">
        <v>278</v>
      </c>
      <c r="E16" s="81" t="s">
        <v>146</v>
      </c>
      <c r="F16" s="84">
        <v>138820.79999999999</v>
      </c>
      <c r="G16" s="84">
        <v>47653.72</v>
      </c>
      <c r="H16" s="76">
        <f t="shared" si="0"/>
        <v>34.327507117089084</v>
      </c>
    </row>
    <row r="17" spans="1:8">
      <c r="A17" s="79" t="s">
        <v>319</v>
      </c>
      <c r="B17" s="90">
        <v>208</v>
      </c>
      <c r="C17" s="80" t="s">
        <v>231</v>
      </c>
      <c r="D17" s="81" t="s">
        <v>278</v>
      </c>
      <c r="E17" s="81" t="s">
        <v>148</v>
      </c>
      <c r="F17" s="84">
        <v>256381.76</v>
      </c>
      <c r="G17" s="84">
        <v>43441.77</v>
      </c>
      <c r="H17" s="76">
        <f t="shared" si="0"/>
        <v>16.944173407655832</v>
      </c>
    </row>
    <row r="18" spans="1:8" ht="38.25">
      <c r="A18" s="79" t="s">
        <v>353</v>
      </c>
      <c r="B18" s="90">
        <v>208</v>
      </c>
      <c r="C18" s="80" t="s">
        <v>231</v>
      </c>
      <c r="D18" s="81" t="s">
        <v>340</v>
      </c>
      <c r="E18" s="81" t="s">
        <v>138</v>
      </c>
      <c r="F18" s="84">
        <f>F19</f>
        <v>9500</v>
      </c>
      <c r="G18" s="84">
        <f>G19</f>
        <v>0</v>
      </c>
      <c r="H18" s="76">
        <f t="shared" si="0"/>
        <v>0</v>
      </c>
    </row>
    <row r="19" spans="1:8">
      <c r="A19" s="79" t="s">
        <v>322</v>
      </c>
      <c r="B19" s="90">
        <v>208</v>
      </c>
      <c r="C19" s="80" t="s">
        <v>231</v>
      </c>
      <c r="D19" s="81" t="s">
        <v>340</v>
      </c>
      <c r="E19" s="81" t="s">
        <v>148</v>
      </c>
      <c r="F19" s="84">
        <v>9500</v>
      </c>
      <c r="G19" s="84">
        <v>0</v>
      </c>
      <c r="H19" s="76">
        <f t="shared" si="0"/>
        <v>0</v>
      </c>
    </row>
    <row r="20" spans="1:8" ht="25.5">
      <c r="A20" s="79" t="s">
        <v>149</v>
      </c>
      <c r="B20" s="73">
        <v>208</v>
      </c>
      <c r="C20" s="80" t="s">
        <v>231</v>
      </c>
      <c r="D20" s="81" t="s">
        <v>279</v>
      </c>
      <c r="E20" s="81" t="s">
        <v>152</v>
      </c>
      <c r="F20" s="84">
        <f>F21+F22+F23</f>
        <v>30153</v>
      </c>
      <c r="G20" s="84">
        <f>G21+G22+G23</f>
        <v>0</v>
      </c>
      <c r="H20" s="76">
        <f t="shared" si="0"/>
        <v>0</v>
      </c>
    </row>
    <row r="21" spans="1:8" ht="25.5">
      <c r="A21" s="79" t="s">
        <v>153</v>
      </c>
      <c r="B21" s="90">
        <v>208</v>
      </c>
      <c r="C21" s="80" t="s">
        <v>231</v>
      </c>
      <c r="D21" s="81" t="s">
        <v>279</v>
      </c>
      <c r="E21" s="81" t="s">
        <v>154</v>
      </c>
      <c r="F21" s="84">
        <v>25700</v>
      </c>
      <c r="G21" s="84">
        <v>0</v>
      </c>
      <c r="H21" s="76">
        <f t="shared" si="0"/>
        <v>0</v>
      </c>
    </row>
    <row r="22" spans="1:8">
      <c r="A22" s="79" t="s">
        <v>320</v>
      </c>
      <c r="B22" s="73">
        <v>208</v>
      </c>
      <c r="C22" s="80" t="s">
        <v>231</v>
      </c>
      <c r="D22" s="81" t="s">
        <v>279</v>
      </c>
      <c r="E22" s="81" t="s">
        <v>155</v>
      </c>
      <c r="F22" s="84">
        <v>1453</v>
      </c>
      <c r="G22" s="84">
        <v>0</v>
      </c>
      <c r="H22" s="76">
        <f t="shared" si="0"/>
        <v>0</v>
      </c>
    </row>
    <row r="23" spans="1:8">
      <c r="A23" s="79" t="s">
        <v>156</v>
      </c>
      <c r="B23" s="90">
        <v>208</v>
      </c>
      <c r="C23" s="80" t="s">
        <v>231</v>
      </c>
      <c r="D23" s="81" t="s">
        <v>279</v>
      </c>
      <c r="E23" s="81" t="s">
        <v>157</v>
      </c>
      <c r="F23" s="84">
        <v>3000</v>
      </c>
      <c r="G23" s="84">
        <v>0</v>
      </c>
      <c r="H23" s="76">
        <f t="shared" si="0"/>
        <v>0</v>
      </c>
    </row>
    <row r="24" spans="1:8" ht="51">
      <c r="A24" s="77" t="s">
        <v>232</v>
      </c>
      <c r="B24" s="73">
        <v>208</v>
      </c>
      <c r="C24" s="91" t="s">
        <v>233</v>
      </c>
      <c r="D24" s="75" t="s">
        <v>227</v>
      </c>
      <c r="E24" s="75" t="s">
        <v>138</v>
      </c>
      <c r="F24" s="82">
        <f t="shared" ref="F24:G25" si="1">F25</f>
        <v>20400</v>
      </c>
      <c r="G24" s="82">
        <f t="shared" si="1"/>
        <v>0</v>
      </c>
      <c r="H24" s="76">
        <f t="shared" si="0"/>
        <v>0</v>
      </c>
    </row>
    <row r="25" spans="1:8" ht="76.5">
      <c r="A25" s="79" t="s">
        <v>209</v>
      </c>
      <c r="B25" s="90">
        <v>208</v>
      </c>
      <c r="C25" s="80" t="s">
        <v>233</v>
      </c>
      <c r="D25" s="81" t="s">
        <v>234</v>
      </c>
      <c r="E25" s="81" t="s">
        <v>138</v>
      </c>
      <c r="F25" s="84">
        <f>F26</f>
        <v>20400</v>
      </c>
      <c r="G25" s="84">
        <f t="shared" si="1"/>
        <v>0</v>
      </c>
      <c r="H25" s="76">
        <f t="shared" si="0"/>
        <v>0</v>
      </c>
    </row>
    <row r="26" spans="1:8">
      <c r="A26" s="79" t="s">
        <v>164</v>
      </c>
      <c r="B26" s="73">
        <v>208</v>
      </c>
      <c r="C26" s="80" t="s">
        <v>233</v>
      </c>
      <c r="D26" s="81" t="s">
        <v>234</v>
      </c>
      <c r="E26" s="81" t="s">
        <v>165</v>
      </c>
      <c r="F26" s="84">
        <v>20400</v>
      </c>
      <c r="G26" s="84">
        <v>0</v>
      </c>
      <c r="H26" s="76">
        <f t="shared" si="0"/>
        <v>0</v>
      </c>
    </row>
    <row r="27" spans="1:8" ht="25.5">
      <c r="A27" s="77" t="s">
        <v>341</v>
      </c>
      <c r="B27" s="96">
        <v>208</v>
      </c>
      <c r="C27" s="91" t="s">
        <v>354</v>
      </c>
      <c r="D27" s="97" t="s">
        <v>227</v>
      </c>
      <c r="E27" s="97" t="s">
        <v>138</v>
      </c>
      <c r="F27" s="82">
        <f t="shared" ref="F27:G28" si="2">F28</f>
        <v>172827</v>
      </c>
      <c r="G27" s="82">
        <f t="shared" si="2"/>
        <v>0</v>
      </c>
      <c r="H27" s="76">
        <f t="shared" si="0"/>
        <v>0</v>
      </c>
    </row>
    <row r="28" spans="1:8" ht="25.5">
      <c r="A28" s="79" t="s">
        <v>334</v>
      </c>
      <c r="B28" s="73">
        <v>208</v>
      </c>
      <c r="C28" s="80" t="s">
        <v>354</v>
      </c>
      <c r="D28" s="81" t="s">
        <v>342</v>
      </c>
      <c r="E28" s="81" t="s">
        <v>138</v>
      </c>
      <c r="F28" s="84">
        <f t="shared" si="2"/>
        <v>172827</v>
      </c>
      <c r="G28" s="84">
        <f t="shared" si="2"/>
        <v>0</v>
      </c>
      <c r="H28" s="76">
        <f t="shared" si="0"/>
        <v>0</v>
      </c>
    </row>
    <row r="29" spans="1:8">
      <c r="A29" s="79" t="s">
        <v>336</v>
      </c>
      <c r="B29" s="73">
        <v>208</v>
      </c>
      <c r="C29" s="80" t="s">
        <v>354</v>
      </c>
      <c r="D29" s="81" t="s">
        <v>342</v>
      </c>
      <c r="E29" s="81" t="s">
        <v>337</v>
      </c>
      <c r="F29" s="84">
        <v>172827</v>
      </c>
      <c r="G29" s="84">
        <v>0</v>
      </c>
      <c r="H29" s="76">
        <f t="shared" si="0"/>
        <v>0</v>
      </c>
    </row>
    <row r="30" spans="1:8">
      <c r="A30" s="77" t="s">
        <v>235</v>
      </c>
      <c r="B30" s="90">
        <v>208</v>
      </c>
      <c r="C30" s="91" t="s">
        <v>236</v>
      </c>
      <c r="D30" s="75" t="s">
        <v>227</v>
      </c>
      <c r="E30" s="75" t="s">
        <v>138</v>
      </c>
      <c r="F30" s="82">
        <f t="shared" ref="F30:G31" si="3">F31</f>
        <v>25000</v>
      </c>
      <c r="G30" s="82">
        <f t="shared" si="3"/>
        <v>0</v>
      </c>
      <c r="H30" s="76">
        <f t="shared" si="0"/>
        <v>0</v>
      </c>
    </row>
    <row r="31" spans="1:8">
      <c r="A31" s="79" t="s">
        <v>211</v>
      </c>
      <c r="B31" s="73">
        <v>208</v>
      </c>
      <c r="C31" s="80" t="s">
        <v>236</v>
      </c>
      <c r="D31" s="81" t="s">
        <v>237</v>
      </c>
      <c r="E31" s="81" t="s">
        <v>138</v>
      </c>
      <c r="F31" s="84">
        <f t="shared" si="3"/>
        <v>25000</v>
      </c>
      <c r="G31" s="84">
        <f t="shared" si="3"/>
        <v>0</v>
      </c>
      <c r="H31" s="76">
        <f t="shared" si="0"/>
        <v>0</v>
      </c>
    </row>
    <row r="32" spans="1:8">
      <c r="A32" s="79" t="s">
        <v>213</v>
      </c>
      <c r="B32" s="90">
        <v>208</v>
      </c>
      <c r="C32" s="80" t="s">
        <v>236</v>
      </c>
      <c r="D32" s="81" t="s">
        <v>237</v>
      </c>
      <c r="E32" s="81" t="s">
        <v>214</v>
      </c>
      <c r="F32" s="84">
        <v>25000</v>
      </c>
      <c r="G32" s="84">
        <v>0</v>
      </c>
      <c r="H32" s="76">
        <f t="shared" si="0"/>
        <v>0</v>
      </c>
    </row>
    <row r="33" spans="1:8">
      <c r="A33" s="77" t="s">
        <v>238</v>
      </c>
      <c r="B33" s="73">
        <v>208</v>
      </c>
      <c r="C33" s="91" t="s">
        <v>239</v>
      </c>
      <c r="D33" s="75" t="s">
        <v>227</v>
      </c>
      <c r="E33" s="75" t="s">
        <v>138</v>
      </c>
      <c r="F33" s="82">
        <f>F34+F37+F39+F41</f>
        <v>873156.5</v>
      </c>
      <c r="G33" s="82">
        <f>G34+G37+G39+G41</f>
        <v>127544.17</v>
      </c>
      <c r="H33" s="76">
        <f t="shared" si="0"/>
        <v>14.607251964567636</v>
      </c>
    </row>
    <row r="34" spans="1:8" ht="25.5">
      <c r="A34" s="79" t="s">
        <v>158</v>
      </c>
      <c r="B34" s="90">
        <v>208</v>
      </c>
      <c r="C34" s="80" t="s">
        <v>239</v>
      </c>
      <c r="D34" s="88" t="s">
        <v>281</v>
      </c>
      <c r="E34" s="88" t="s">
        <v>138</v>
      </c>
      <c r="F34" s="84">
        <f t="shared" ref="F34:G35" si="4">F35</f>
        <v>6000</v>
      </c>
      <c r="G34" s="84">
        <f t="shared" si="4"/>
        <v>6000</v>
      </c>
      <c r="H34" s="76">
        <f t="shared" si="0"/>
        <v>100</v>
      </c>
    </row>
    <row r="35" spans="1:8" ht="25.5">
      <c r="A35" s="79" t="s">
        <v>149</v>
      </c>
      <c r="B35" s="73">
        <v>208</v>
      </c>
      <c r="C35" s="80" t="s">
        <v>239</v>
      </c>
      <c r="D35" s="88" t="s">
        <v>281</v>
      </c>
      <c r="E35" s="88" t="s">
        <v>152</v>
      </c>
      <c r="F35" s="84">
        <f t="shared" si="4"/>
        <v>6000</v>
      </c>
      <c r="G35" s="84">
        <f t="shared" si="4"/>
        <v>6000</v>
      </c>
      <c r="H35" s="76">
        <f t="shared" si="0"/>
        <v>100</v>
      </c>
    </row>
    <row r="36" spans="1:8">
      <c r="A36" s="79" t="s">
        <v>156</v>
      </c>
      <c r="B36" s="90">
        <v>208</v>
      </c>
      <c r="C36" s="80" t="s">
        <v>239</v>
      </c>
      <c r="D36" s="88" t="s">
        <v>281</v>
      </c>
      <c r="E36" s="88" t="s">
        <v>157</v>
      </c>
      <c r="F36" s="84">
        <v>6000</v>
      </c>
      <c r="G36" s="84">
        <v>6000</v>
      </c>
      <c r="H36" s="76">
        <f t="shared" si="0"/>
        <v>100</v>
      </c>
    </row>
    <row r="37" spans="1:8" ht="63.75">
      <c r="A37" s="79" t="s">
        <v>161</v>
      </c>
      <c r="B37" s="73">
        <v>208</v>
      </c>
      <c r="C37" s="80" t="s">
        <v>239</v>
      </c>
      <c r="D37" s="81" t="s">
        <v>282</v>
      </c>
      <c r="E37" s="81" t="s">
        <v>138</v>
      </c>
      <c r="F37" s="84">
        <f>F38</f>
        <v>15624</v>
      </c>
      <c r="G37" s="84">
        <f>G38</f>
        <v>0</v>
      </c>
      <c r="H37" s="76">
        <f t="shared" si="0"/>
        <v>0</v>
      </c>
    </row>
    <row r="38" spans="1:8">
      <c r="A38" s="79" t="s">
        <v>164</v>
      </c>
      <c r="B38" s="90">
        <v>208</v>
      </c>
      <c r="C38" s="80" t="s">
        <v>239</v>
      </c>
      <c r="D38" s="81" t="s">
        <v>282</v>
      </c>
      <c r="E38" s="81" t="s">
        <v>165</v>
      </c>
      <c r="F38" s="84">
        <v>15624</v>
      </c>
      <c r="G38" s="84">
        <v>0</v>
      </c>
      <c r="H38" s="76">
        <f t="shared" si="0"/>
        <v>0</v>
      </c>
    </row>
    <row r="39" spans="1:8" ht="38.25">
      <c r="A39" s="79" t="s">
        <v>183</v>
      </c>
      <c r="B39" s="90">
        <v>208</v>
      </c>
      <c r="C39" s="80" t="s">
        <v>239</v>
      </c>
      <c r="D39" s="81" t="s">
        <v>283</v>
      </c>
      <c r="E39" s="81" t="s">
        <v>138</v>
      </c>
      <c r="F39" s="84">
        <f>F40</f>
        <v>369321.2</v>
      </c>
      <c r="G39" s="84">
        <f>G40</f>
        <v>71200</v>
      </c>
      <c r="H39" s="76">
        <f t="shared" si="0"/>
        <v>19.278611680022699</v>
      </c>
    </row>
    <row r="40" spans="1:8">
      <c r="A40" s="79" t="s">
        <v>319</v>
      </c>
      <c r="B40" s="90">
        <v>208</v>
      </c>
      <c r="C40" s="80" t="s">
        <v>239</v>
      </c>
      <c r="D40" s="81" t="s">
        <v>355</v>
      </c>
      <c r="E40" s="81" t="s">
        <v>148</v>
      </c>
      <c r="F40" s="84">
        <v>369321.2</v>
      </c>
      <c r="G40" s="84">
        <v>71200</v>
      </c>
      <c r="H40" s="76">
        <f t="shared" si="0"/>
        <v>19.278611680022699</v>
      </c>
    </row>
    <row r="41" spans="1:8" ht="57.75" customHeight="1">
      <c r="A41" s="79" t="s">
        <v>186</v>
      </c>
      <c r="B41" s="90">
        <v>208</v>
      </c>
      <c r="C41" s="80" t="s">
        <v>239</v>
      </c>
      <c r="D41" s="81" t="s">
        <v>286</v>
      </c>
      <c r="E41" s="81" t="s">
        <v>138</v>
      </c>
      <c r="F41" s="84">
        <f>F42+F43</f>
        <v>482211.3</v>
      </c>
      <c r="G41" s="84">
        <f>G42+G43</f>
        <v>50344.17</v>
      </c>
      <c r="H41" s="76">
        <f t="shared" si="0"/>
        <v>10.440271723205159</v>
      </c>
    </row>
    <row r="42" spans="1:8">
      <c r="A42" s="79" t="s">
        <v>319</v>
      </c>
      <c r="B42" s="90">
        <v>208</v>
      </c>
      <c r="C42" s="80" t="s">
        <v>239</v>
      </c>
      <c r="D42" s="81" t="s">
        <v>286</v>
      </c>
      <c r="E42" s="81" t="s">
        <v>148</v>
      </c>
      <c r="F42" s="84">
        <v>284061.48</v>
      </c>
      <c r="G42" s="84">
        <v>50344.17</v>
      </c>
      <c r="H42" s="76">
        <f t="shared" si="0"/>
        <v>17.722983770978029</v>
      </c>
    </row>
    <row r="43" spans="1:8">
      <c r="A43" s="79" t="s">
        <v>189</v>
      </c>
      <c r="B43" s="90">
        <v>208</v>
      </c>
      <c r="C43" s="80" t="s">
        <v>239</v>
      </c>
      <c r="D43" s="81" t="s">
        <v>286</v>
      </c>
      <c r="E43" s="81" t="s">
        <v>190</v>
      </c>
      <c r="F43" s="84">
        <v>198149.82</v>
      </c>
      <c r="G43" s="84">
        <v>0</v>
      </c>
      <c r="H43" s="76">
        <f t="shared" si="0"/>
        <v>0</v>
      </c>
    </row>
    <row r="44" spans="1:8">
      <c r="A44" s="90" t="s">
        <v>240</v>
      </c>
      <c r="B44" s="73">
        <v>208</v>
      </c>
      <c r="C44" s="74" t="s">
        <v>241</v>
      </c>
      <c r="D44" s="75" t="s">
        <v>227</v>
      </c>
      <c r="E44" s="75" t="s">
        <v>138</v>
      </c>
      <c r="F44" s="82">
        <f t="shared" ref="F44:G45" si="5">F45</f>
        <v>287372</v>
      </c>
      <c r="G44" s="82">
        <f t="shared" si="5"/>
        <v>27916.019999999997</v>
      </c>
      <c r="H44" s="76">
        <f t="shared" si="0"/>
        <v>9.714244950795484</v>
      </c>
    </row>
    <row r="45" spans="1:8" ht="25.5">
      <c r="A45" s="77" t="s">
        <v>242</v>
      </c>
      <c r="B45" s="90">
        <v>208</v>
      </c>
      <c r="C45" s="91" t="s">
        <v>243</v>
      </c>
      <c r="D45" s="75" t="s">
        <v>227</v>
      </c>
      <c r="E45" s="75" t="s">
        <v>138</v>
      </c>
      <c r="F45" s="82">
        <f t="shared" si="5"/>
        <v>287372</v>
      </c>
      <c r="G45" s="82">
        <f t="shared" si="5"/>
        <v>27916.019999999997</v>
      </c>
      <c r="H45" s="76">
        <f t="shared" si="0"/>
        <v>9.714244950795484</v>
      </c>
    </row>
    <row r="46" spans="1:8" ht="51">
      <c r="A46" s="79" t="s">
        <v>321</v>
      </c>
      <c r="B46" s="73">
        <v>208</v>
      </c>
      <c r="C46" s="80" t="s">
        <v>243</v>
      </c>
      <c r="D46" s="81" t="s">
        <v>287</v>
      </c>
      <c r="E46" s="81" t="s">
        <v>138</v>
      </c>
      <c r="F46" s="84">
        <f>F47+F48+F49</f>
        <v>287372</v>
      </c>
      <c r="G46" s="84">
        <f>G47+G48+G49</f>
        <v>27916.019999999997</v>
      </c>
      <c r="H46" s="76">
        <f t="shared" si="0"/>
        <v>9.714244950795484</v>
      </c>
    </row>
    <row r="47" spans="1:8" ht="25.5">
      <c r="A47" s="79" t="s">
        <v>139</v>
      </c>
      <c r="B47" s="90">
        <v>208</v>
      </c>
      <c r="C47" s="80" t="s">
        <v>243</v>
      </c>
      <c r="D47" s="81" t="s">
        <v>287</v>
      </c>
      <c r="E47" s="81" t="s">
        <v>140</v>
      </c>
      <c r="F47" s="84">
        <v>194904</v>
      </c>
      <c r="G47" s="84">
        <v>23010.94</v>
      </c>
      <c r="H47" s="76">
        <f t="shared" si="0"/>
        <v>11.806294380823379</v>
      </c>
    </row>
    <row r="48" spans="1:8" ht="18.75" customHeight="1">
      <c r="A48" s="79" t="s">
        <v>143</v>
      </c>
      <c r="B48" s="73">
        <v>208</v>
      </c>
      <c r="C48" s="80" t="s">
        <v>243</v>
      </c>
      <c r="D48" s="81" t="s">
        <v>287</v>
      </c>
      <c r="E48" s="81" t="s">
        <v>144</v>
      </c>
      <c r="F48" s="84">
        <v>58861.01</v>
      </c>
      <c r="G48" s="84">
        <v>4905.08</v>
      </c>
      <c r="H48" s="76">
        <f t="shared" si="0"/>
        <v>8.3333262545104141</v>
      </c>
    </row>
    <row r="49" spans="1:8" ht="44.25" customHeight="1">
      <c r="A49" s="79" t="s">
        <v>319</v>
      </c>
      <c r="B49" s="73">
        <v>208</v>
      </c>
      <c r="C49" s="80" t="s">
        <v>243</v>
      </c>
      <c r="D49" s="81" t="s">
        <v>287</v>
      </c>
      <c r="E49" s="81" t="s">
        <v>148</v>
      </c>
      <c r="F49" s="84">
        <v>33606.99</v>
      </c>
      <c r="G49" s="84">
        <v>0</v>
      </c>
      <c r="H49" s="76">
        <f t="shared" si="0"/>
        <v>0</v>
      </c>
    </row>
    <row r="50" spans="1:8" ht="18.75" customHeight="1">
      <c r="A50" s="90" t="s">
        <v>244</v>
      </c>
      <c r="B50" s="90">
        <v>208</v>
      </c>
      <c r="C50" s="74" t="s">
        <v>245</v>
      </c>
      <c r="D50" s="75" t="s">
        <v>227</v>
      </c>
      <c r="E50" s="75" t="s">
        <v>138</v>
      </c>
      <c r="F50" s="82">
        <f>F51</f>
        <v>23200</v>
      </c>
      <c r="G50" s="82">
        <f>G51</f>
        <v>0</v>
      </c>
      <c r="H50" s="76">
        <f t="shared" si="0"/>
        <v>0</v>
      </c>
    </row>
    <row r="51" spans="1:8" ht="20.25" customHeight="1">
      <c r="A51" s="77" t="s">
        <v>246</v>
      </c>
      <c r="B51" s="73">
        <v>208</v>
      </c>
      <c r="C51" s="91" t="s">
        <v>248</v>
      </c>
      <c r="D51" s="75" t="s">
        <v>227</v>
      </c>
      <c r="E51" s="75" t="s">
        <v>138</v>
      </c>
      <c r="F51" s="82">
        <f>F52+F54</f>
        <v>23200</v>
      </c>
      <c r="G51" s="82">
        <f>G52+G54</f>
        <v>0</v>
      </c>
      <c r="H51" s="76">
        <f t="shared" si="0"/>
        <v>0</v>
      </c>
    </row>
    <row r="52" spans="1:8" ht="76.5">
      <c r="A52" s="79" t="s">
        <v>169</v>
      </c>
      <c r="B52" s="90">
        <v>208</v>
      </c>
      <c r="C52" s="80" t="s">
        <v>247</v>
      </c>
      <c r="D52" s="81" t="s">
        <v>288</v>
      </c>
      <c r="E52" s="81" t="s">
        <v>138</v>
      </c>
      <c r="F52" s="84">
        <f>F53</f>
        <v>10000</v>
      </c>
      <c r="G52" s="84">
        <f>G53</f>
        <v>0</v>
      </c>
      <c r="H52" s="76">
        <f t="shared" si="0"/>
        <v>0</v>
      </c>
    </row>
    <row r="53" spans="1:8">
      <c r="A53" s="79" t="s">
        <v>319</v>
      </c>
      <c r="B53" s="73">
        <v>208</v>
      </c>
      <c r="C53" s="80" t="s">
        <v>247</v>
      </c>
      <c r="D53" s="81" t="s">
        <v>288</v>
      </c>
      <c r="E53" s="81" t="s">
        <v>148</v>
      </c>
      <c r="F53" s="84">
        <v>10000</v>
      </c>
      <c r="G53" s="84">
        <v>0</v>
      </c>
      <c r="H53" s="76">
        <f t="shared" si="0"/>
        <v>0</v>
      </c>
    </row>
    <row r="54" spans="1:8" ht="25.5">
      <c r="A54" s="79" t="s">
        <v>172</v>
      </c>
      <c r="B54" s="73">
        <v>208</v>
      </c>
      <c r="C54" s="80" t="s">
        <v>248</v>
      </c>
      <c r="D54" s="88" t="s">
        <v>289</v>
      </c>
      <c r="E54" s="88" t="s">
        <v>138</v>
      </c>
      <c r="F54" s="84">
        <f>F55</f>
        <v>13200</v>
      </c>
      <c r="G54" s="84">
        <f>G55</f>
        <v>0</v>
      </c>
      <c r="H54" s="124">
        <f>H55</f>
        <v>0</v>
      </c>
    </row>
    <row r="55" spans="1:8">
      <c r="A55" s="79" t="s">
        <v>319</v>
      </c>
      <c r="B55" s="90">
        <v>208</v>
      </c>
      <c r="C55" s="80" t="s">
        <v>248</v>
      </c>
      <c r="D55" s="81" t="s">
        <v>289</v>
      </c>
      <c r="E55" s="81" t="s">
        <v>148</v>
      </c>
      <c r="F55" s="84">
        <v>13200</v>
      </c>
      <c r="G55" s="84">
        <v>0</v>
      </c>
      <c r="H55" s="124">
        <v>0</v>
      </c>
    </row>
    <row r="56" spans="1:8">
      <c r="A56" s="90" t="s">
        <v>249</v>
      </c>
      <c r="B56" s="73">
        <v>208</v>
      </c>
      <c r="C56" s="74" t="s">
        <v>250</v>
      </c>
      <c r="D56" s="75" t="s">
        <v>227</v>
      </c>
      <c r="E56" s="75" t="s">
        <v>138</v>
      </c>
      <c r="F56" s="82">
        <f>F57+F62</f>
        <v>2605442.19</v>
      </c>
      <c r="G56" s="82">
        <f>G57+G62</f>
        <v>79275</v>
      </c>
      <c r="H56" s="76">
        <f t="shared" si="0"/>
        <v>3.0426696974612208</v>
      </c>
    </row>
    <row r="57" spans="1:8">
      <c r="A57" s="77" t="s">
        <v>251</v>
      </c>
      <c r="B57" s="90">
        <v>208</v>
      </c>
      <c r="C57" s="91" t="s">
        <v>252</v>
      </c>
      <c r="D57" s="75" t="s">
        <v>227</v>
      </c>
      <c r="E57" s="75" t="s">
        <v>138</v>
      </c>
      <c r="F57" s="82">
        <f>F58+F60</f>
        <v>2575442.19</v>
      </c>
      <c r="G57" s="82">
        <f>G58+G60</f>
        <v>79275</v>
      </c>
      <c r="H57" s="76">
        <f t="shared" si="0"/>
        <v>3.0781121901245241</v>
      </c>
    </row>
    <row r="58" spans="1:8" ht="38.25">
      <c r="A58" s="79" t="s">
        <v>271</v>
      </c>
      <c r="B58" s="73">
        <v>208</v>
      </c>
      <c r="C58" s="80" t="s">
        <v>252</v>
      </c>
      <c r="D58" s="81" t="s">
        <v>356</v>
      </c>
      <c r="E58" s="81" t="s">
        <v>138</v>
      </c>
      <c r="F58" s="84">
        <f>F59</f>
        <v>0</v>
      </c>
      <c r="G58" s="84">
        <f>G59</f>
        <v>0</v>
      </c>
      <c r="H58" s="76">
        <v>0</v>
      </c>
    </row>
    <row r="59" spans="1:8" ht="38.25">
      <c r="A59" s="79" t="s">
        <v>147</v>
      </c>
      <c r="B59" s="90">
        <v>208</v>
      </c>
      <c r="C59" s="80" t="s">
        <v>252</v>
      </c>
      <c r="D59" s="81" t="s">
        <v>356</v>
      </c>
      <c r="E59" s="81" t="s">
        <v>148</v>
      </c>
      <c r="F59" s="156">
        <v>0</v>
      </c>
      <c r="G59" s="156">
        <v>0</v>
      </c>
      <c r="H59" s="76">
        <v>0</v>
      </c>
    </row>
    <row r="60" spans="1:8" ht="63.75">
      <c r="A60" s="79" t="s">
        <v>192</v>
      </c>
      <c r="B60" s="73">
        <v>208</v>
      </c>
      <c r="C60" s="80" t="s">
        <v>252</v>
      </c>
      <c r="D60" s="81" t="s">
        <v>292</v>
      </c>
      <c r="E60" s="123" t="s">
        <v>138</v>
      </c>
      <c r="F60" s="124">
        <f>F61</f>
        <v>2575442.19</v>
      </c>
      <c r="G60" s="124">
        <f>G61</f>
        <v>79275</v>
      </c>
      <c r="H60" s="157">
        <f t="shared" si="0"/>
        <v>3.0781121901245241</v>
      </c>
    </row>
    <row r="61" spans="1:8">
      <c r="A61" s="79" t="s">
        <v>319</v>
      </c>
      <c r="B61" s="90">
        <v>208</v>
      </c>
      <c r="C61" s="80" t="s">
        <v>252</v>
      </c>
      <c r="D61" s="81" t="s">
        <v>292</v>
      </c>
      <c r="E61" s="81" t="s">
        <v>148</v>
      </c>
      <c r="F61" s="89">
        <v>2575442.19</v>
      </c>
      <c r="G61" s="89">
        <v>79275</v>
      </c>
      <c r="H61" s="76">
        <f t="shared" si="0"/>
        <v>3.0781121901245241</v>
      </c>
    </row>
    <row r="62" spans="1:8" ht="25.5">
      <c r="A62" s="77" t="s">
        <v>345</v>
      </c>
      <c r="B62" s="77">
        <v>208</v>
      </c>
      <c r="C62" s="91" t="s">
        <v>357</v>
      </c>
      <c r="D62" s="97" t="s">
        <v>227</v>
      </c>
      <c r="E62" s="97" t="s">
        <v>138</v>
      </c>
      <c r="F62" s="82">
        <f t="shared" ref="F62:G63" si="6">F63</f>
        <v>30000</v>
      </c>
      <c r="G62" s="82">
        <f t="shared" si="6"/>
        <v>0</v>
      </c>
      <c r="H62" s="76">
        <f t="shared" ref="H62:H107" si="7">G62/F62*100</f>
        <v>0</v>
      </c>
    </row>
    <row r="63" spans="1:8" ht="25.5">
      <c r="A63" s="79" t="s">
        <v>326</v>
      </c>
      <c r="B63" s="90">
        <v>208</v>
      </c>
      <c r="C63" s="80" t="s">
        <v>357</v>
      </c>
      <c r="D63" s="81" t="s">
        <v>346</v>
      </c>
      <c r="E63" s="81" t="s">
        <v>138</v>
      </c>
      <c r="F63" s="84">
        <f t="shared" si="6"/>
        <v>30000</v>
      </c>
      <c r="G63" s="84">
        <f t="shared" si="6"/>
        <v>0</v>
      </c>
      <c r="H63" s="76">
        <f t="shared" si="7"/>
        <v>0</v>
      </c>
    </row>
    <row r="64" spans="1:8">
      <c r="A64" s="79" t="s">
        <v>322</v>
      </c>
      <c r="B64" s="90">
        <v>208</v>
      </c>
      <c r="C64" s="80" t="s">
        <v>357</v>
      </c>
      <c r="D64" s="81" t="s">
        <v>346</v>
      </c>
      <c r="E64" s="81" t="s">
        <v>148</v>
      </c>
      <c r="F64" s="84">
        <v>30000</v>
      </c>
      <c r="G64" s="84">
        <v>0</v>
      </c>
      <c r="H64" s="76">
        <f t="shared" si="7"/>
        <v>0</v>
      </c>
    </row>
    <row r="65" spans="1:8" ht="25.5">
      <c r="A65" s="90" t="s">
        <v>253</v>
      </c>
      <c r="B65" s="73">
        <v>208</v>
      </c>
      <c r="C65" s="74" t="s">
        <v>254</v>
      </c>
      <c r="D65" s="75" t="s">
        <v>227</v>
      </c>
      <c r="E65" s="75" t="s">
        <v>138</v>
      </c>
      <c r="F65" s="82">
        <f>F66+F71+F81</f>
        <v>5920154.9100000001</v>
      </c>
      <c r="G65" s="82">
        <f>G66+G71+G81</f>
        <v>1239507.42</v>
      </c>
      <c r="H65" s="76">
        <f t="shared" si="7"/>
        <v>20.937077472521743</v>
      </c>
    </row>
    <row r="66" spans="1:8">
      <c r="A66" s="77" t="s">
        <v>255</v>
      </c>
      <c r="B66" s="90">
        <v>208</v>
      </c>
      <c r="C66" s="91" t="s">
        <v>256</v>
      </c>
      <c r="D66" s="75" t="s">
        <v>227</v>
      </c>
      <c r="E66" s="75" t="s">
        <v>138</v>
      </c>
      <c r="F66" s="82">
        <f>F67+F69</f>
        <v>221175.62</v>
      </c>
      <c r="G66" s="82">
        <f>G67+G69</f>
        <v>31157.8</v>
      </c>
      <c r="H66" s="76">
        <f t="shared" si="7"/>
        <v>14.087357367869027</v>
      </c>
    </row>
    <row r="67" spans="1:8" ht="114.75">
      <c r="A67" s="79" t="s">
        <v>215</v>
      </c>
      <c r="B67" s="73">
        <v>208</v>
      </c>
      <c r="C67" s="80" t="s">
        <v>256</v>
      </c>
      <c r="D67" s="81" t="s">
        <v>257</v>
      </c>
      <c r="E67" s="81" t="s">
        <v>138</v>
      </c>
      <c r="F67" s="84">
        <f>F68</f>
        <v>192775.62</v>
      </c>
      <c r="G67" s="84">
        <f>G68</f>
        <v>24122.799999999999</v>
      </c>
      <c r="H67" s="76">
        <f t="shared" si="7"/>
        <v>12.513408075149751</v>
      </c>
    </row>
    <row r="68" spans="1:8">
      <c r="A68" s="79" t="s">
        <v>319</v>
      </c>
      <c r="B68" s="90">
        <v>208</v>
      </c>
      <c r="C68" s="80" t="s">
        <v>256</v>
      </c>
      <c r="D68" s="81" t="s">
        <v>257</v>
      </c>
      <c r="E68" s="81" t="s">
        <v>148</v>
      </c>
      <c r="F68" s="86">
        <v>192775.62</v>
      </c>
      <c r="G68" s="86">
        <v>24122.799999999999</v>
      </c>
      <c r="H68" s="76">
        <f t="shared" si="7"/>
        <v>12.513408075149751</v>
      </c>
    </row>
    <row r="69" spans="1:8" ht="25.5">
      <c r="A69" s="79" t="s">
        <v>149</v>
      </c>
      <c r="B69" s="73">
        <v>208</v>
      </c>
      <c r="C69" s="80" t="s">
        <v>256</v>
      </c>
      <c r="D69" s="81" t="s">
        <v>293</v>
      </c>
      <c r="E69" s="81" t="s">
        <v>152</v>
      </c>
      <c r="F69" s="86">
        <f>F70</f>
        <v>28400</v>
      </c>
      <c r="G69" s="86">
        <f>G70</f>
        <v>7035</v>
      </c>
      <c r="H69" s="76">
        <f t="shared" si="7"/>
        <v>24.77112676056338</v>
      </c>
    </row>
    <row r="70" spans="1:8" ht="25.5">
      <c r="A70" s="79" t="s">
        <v>153</v>
      </c>
      <c r="B70" s="90">
        <v>208</v>
      </c>
      <c r="C70" s="80" t="s">
        <v>256</v>
      </c>
      <c r="D70" s="81" t="s">
        <v>293</v>
      </c>
      <c r="E70" s="81" t="s">
        <v>154</v>
      </c>
      <c r="F70" s="86">
        <v>28400</v>
      </c>
      <c r="G70" s="86">
        <v>7035</v>
      </c>
      <c r="H70" s="76">
        <f t="shared" si="7"/>
        <v>24.77112676056338</v>
      </c>
    </row>
    <row r="71" spans="1:8">
      <c r="A71" s="77" t="s">
        <v>258</v>
      </c>
      <c r="B71" s="73">
        <v>208</v>
      </c>
      <c r="C71" s="91" t="s">
        <v>259</v>
      </c>
      <c r="D71" s="75" t="s">
        <v>227</v>
      </c>
      <c r="E71" s="75" t="s">
        <v>138</v>
      </c>
      <c r="F71" s="82">
        <f>F72+F74+F77</f>
        <v>3237222.2</v>
      </c>
      <c r="G71" s="82">
        <f>G72+G74+G77</f>
        <v>234839.06</v>
      </c>
      <c r="H71" s="76">
        <f t="shared" si="7"/>
        <v>7.2543386116652719</v>
      </c>
    </row>
    <row r="72" spans="1:8" ht="89.25">
      <c r="A72" s="79" t="s">
        <v>217</v>
      </c>
      <c r="B72" s="90">
        <v>208</v>
      </c>
      <c r="C72" s="80" t="s">
        <v>259</v>
      </c>
      <c r="D72" s="81" t="s">
        <v>347</v>
      </c>
      <c r="E72" s="81" t="s">
        <v>138</v>
      </c>
      <c r="F72" s="84">
        <f>F73</f>
        <v>2622718.9</v>
      </c>
      <c r="G72" s="84">
        <f>G73</f>
        <v>0</v>
      </c>
      <c r="H72" s="76">
        <f t="shared" si="7"/>
        <v>0</v>
      </c>
    </row>
    <row r="73" spans="1:8" ht="38.25">
      <c r="A73" s="79" t="s">
        <v>147</v>
      </c>
      <c r="B73" s="73">
        <v>208</v>
      </c>
      <c r="C73" s="80" t="s">
        <v>259</v>
      </c>
      <c r="D73" s="81" t="s">
        <v>347</v>
      </c>
      <c r="E73" s="81" t="s">
        <v>148</v>
      </c>
      <c r="F73" s="84">
        <v>2622718.9</v>
      </c>
      <c r="G73" s="84">
        <v>0</v>
      </c>
      <c r="H73" s="76">
        <f t="shared" si="7"/>
        <v>0</v>
      </c>
    </row>
    <row r="74" spans="1:8" ht="25.5">
      <c r="A74" s="79" t="s">
        <v>200</v>
      </c>
      <c r="B74" s="90">
        <v>208</v>
      </c>
      <c r="C74" s="80" t="s">
        <v>259</v>
      </c>
      <c r="D74" s="81" t="s">
        <v>294</v>
      </c>
      <c r="E74" s="81" t="s">
        <v>138</v>
      </c>
      <c r="F74" s="84">
        <f>F75+F76</f>
        <v>523849.30000000005</v>
      </c>
      <c r="G74" s="84">
        <f>G75+G76</f>
        <v>201978.06</v>
      </c>
      <c r="H74" s="76">
        <f t="shared" si="7"/>
        <v>38.556519976260347</v>
      </c>
    </row>
    <row r="75" spans="1:8">
      <c r="A75" s="79" t="s">
        <v>319</v>
      </c>
      <c r="B75" s="90">
        <v>208</v>
      </c>
      <c r="C75" s="80" t="s">
        <v>259</v>
      </c>
      <c r="D75" s="81" t="s">
        <v>294</v>
      </c>
      <c r="E75" s="81" t="s">
        <v>148</v>
      </c>
      <c r="F75" s="101">
        <v>508198.34</v>
      </c>
      <c r="G75" s="101">
        <v>200579.24</v>
      </c>
      <c r="H75" s="76">
        <f t="shared" si="7"/>
        <v>39.468692479396914</v>
      </c>
    </row>
    <row r="76" spans="1:8">
      <c r="A76" s="79" t="s">
        <v>189</v>
      </c>
      <c r="B76" s="90">
        <v>208</v>
      </c>
      <c r="C76" s="80" t="s">
        <v>259</v>
      </c>
      <c r="D76" s="81" t="s">
        <v>294</v>
      </c>
      <c r="E76" s="81" t="s">
        <v>190</v>
      </c>
      <c r="F76" s="101">
        <v>15650.96</v>
      </c>
      <c r="G76" s="101">
        <v>1398.82</v>
      </c>
      <c r="H76" s="76">
        <f t="shared" si="7"/>
        <v>8.9375987159893082</v>
      </c>
    </row>
    <row r="77" spans="1:8" ht="25.5">
      <c r="A77" s="79" t="s">
        <v>149</v>
      </c>
      <c r="B77" s="73">
        <v>208</v>
      </c>
      <c r="C77" s="80" t="s">
        <v>259</v>
      </c>
      <c r="D77" s="81" t="s">
        <v>293</v>
      </c>
      <c r="E77" s="81" t="s">
        <v>152</v>
      </c>
      <c r="F77" s="86">
        <f>F78+F79+F80</f>
        <v>90654</v>
      </c>
      <c r="G77" s="86">
        <f>G78+G79+G80</f>
        <v>32861</v>
      </c>
      <c r="H77" s="76">
        <f t="shared" si="7"/>
        <v>36.248814172568231</v>
      </c>
    </row>
    <row r="78" spans="1:8" ht="25.5">
      <c r="A78" s="79" t="s">
        <v>153</v>
      </c>
      <c r="B78" s="90">
        <v>208</v>
      </c>
      <c r="C78" s="80" t="s">
        <v>259</v>
      </c>
      <c r="D78" s="81" t="s">
        <v>293</v>
      </c>
      <c r="E78" s="81" t="s">
        <v>154</v>
      </c>
      <c r="F78" s="86">
        <v>69800</v>
      </c>
      <c r="G78" s="86">
        <v>32861</v>
      </c>
      <c r="H78" s="76">
        <f t="shared" si="7"/>
        <v>47.078796561604584</v>
      </c>
    </row>
    <row r="79" spans="1:8">
      <c r="A79" s="79" t="s">
        <v>320</v>
      </c>
      <c r="B79" s="73">
        <v>208</v>
      </c>
      <c r="C79" s="80" t="s">
        <v>259</v>
      </c>
      <c r="D79" s="81" t="s">
        <v>293</v>
      </c>
      <c r="E79" s="81" t="s">
        <v>155</v>
      </c>
      <c r="F79" s="84">
        <v>10854</v>
      </c>
      <c r="G79" s="84">
        <v>0</v>
      </c>
      <c r="H79" s="76">
        <f t="shared" si="7"/>
        <v>0</v>
      </c>
    </row>
    <row r="80" spans="1:8">
      <c r="A80" s="79" t="s">
        <v>260</v>
      </c>
      <c r="B80" s="73">
        <v>208</v>
      </c>
      <c r="C80" s="80" t="s">
        <v>259</v>
      </c>
      <c r="D80" s="81" t="s">
        <v>293</v>
      </c>
      <c r="E80" s="81" t="s">
        <v>157</v>
      </c>
      <c r="F80" s="84">
        <v>10000</v>
      </c>
      <c r="G80" s="84">
        <v>0</v>
      </c>
      <c r="H80" s="76">
        <f t="shared" si="7"/>
        <v>0</v>
      </c>
    </row>
    <row r="81" spans="1:8">
      <c r="A81" s="77" t="s">
        <v>261</v>
      </c>
      <c r="B81" s="90">
        <v>208</v>
      </c>
      <c r="C81" s="91" t="s">
        <v>262</v>
      </c>
      <c r="D81" s="75" t="s">
        <v>227</v>
      </c>
      <c r="E81" s="75" t="s">
        <v>138</v>
      </c>
      <c r="F81" s="82">
        <f>F82+F85+F87+F89+F91+F95+F97</f>
        <v>2461757.09</v>
      </c>
      <c r="G81" s="82">
        <f>G82+G85+G87+G89+G91</f>
        <v>973510.56</v>
      </c>
      <c r="H81" s="76">
        <f t="shared" si="7"/>
        <v>39.545354168148251</v>
      </c>
    </row>
    <row r="82" spans="1:8">
      <c r="A82" s="102" t="s">
        <v>194</v>
      </c>
      <c r="B82" s="73">
        <v>208</v>
      </c>
      <c r="C82" s="80" t="s">
        <v>262</v>
      </c>
      <c r="D82" s="81" t="s">
        <v>295</v>
      </c>
      <c r="E82" s="81" t="s">
        <v>138</v>
      </c>
      <c r="F82" s="84">
        <f>F83+F84</f>
        <v>428038.15</v>
      </c>
      <c r="G82" s="84">
        <f>G83+G84</f>
        <v>131361.26999999999</v>
      </c>
      <c r="H82" s="76">
        <f t="shared" si="7"/>
        <v>30.689150020856783</v>
      </c>
    </row>
    <row r="83" spans="1:8" ht="38.25">
      <c r="A83" s="79" t="s">
        <v>147</v>
      </c>
      <c r="B83" s="90">
        <v>208</v>
      </c>
      <c r="C83" s="80" t="s">
        <v>262</v>
      </c>
      <c r="D83" s="81" t="s">
        <v>295</v>
      </c>
      <c r="E83" s="81" t="s">
        <v>148</v>
      </c>
      <c r="F83" s="84">
        <v>102680</v>
      </c>
      <c r="G83" s="84">
        <v>0</v>
      </c>
      <c r="H83" s="76">
        <f t="shared" si="7"/>
        <v>0</v>
      </c>
    </row>
    <row r="84" spans="1:8">
      <c r="A84" s="79" t="s">
        <v>189</v>
      </c>
      <c r="B84" s="90">
        <v>208</v>
      </c>
      <c r="C84" s="80" t="s">
        <v>262</v>
      </c>
      <c r="D84" s="81" t="s">
        <v>295</v>
      </c>
      <c r="E84" s="81" t="s">
        <v>190</v>
      </c>
      <c r="F84" s="84">
        <v>325358.15000000002</v>
      </c>
      <c r="G84" s="84">
        <v>131361.26999999999</v>
      </c>
      <c r="H84" s="76">
        <f t="shared" si="7"/>
        <v>40.374359763233223</v>
      </c>
    </row>
    <row r="85" spans="1:8" ht="25.5">
      <c r="A85" s="102" t="s">
        <v>196</v>
      </c>
      <c r="B85" s="73">
        <v>208</v>
      </c>
      <c r="C85" s="80" t="s">
        <v>262</v>
      </c>
      <c r="D85" s="81" t="s">
        <v>296</v>
      </c>
      <c r="E85" s="81" t="s">
        <v>138</v>
      </c>
      <c r="F85" s="84">
        <f>F86</f>
        <v>454575</v>
      </c>
      <c r="G85" s="84">
        <f>G86</f>
        <v>56893.5</v>
      </c>
      <c r="H85" s="76">
        <f t="shared" si="7"/>
        <v>12.51575647582907</v>
      </c>
    </row>
    <row r="86" spans="1:8">
      <c r="A86" s="79" t="s">
        <v>319</v>
      </c>
      <c r="B86" s="90">
        <v>208</v>
      </c>
      <c r="C86" s="80" t="s">
        <v>262</v>
      </c>
      <c r="D86" s="81" t="s">
        <v>296</v>
      </c>
      <c r="E86" s="81" t="s">
        <v>148</v>
      </c>
      <c r="F86" s="84">
        <v>454575</v>
      </c>
      <c r="G86" s="84">
        <v>56893.5</v>
      </c>
      <c r="H86" s="76">
        <f t="shared" si="7"/>
        <v>12.51575647582907</v>
      </c>
    </row>
    <row r="87" spans="1:8">
      <c r="A87" s="102" t="s">
        <v>198</v>
      </c>
      <c r="B87" s="73">
        <v>208</v>
      </c>
      <c r="C87" s="80" t="s">
        <v>262</v>
      </c>
      <c r="D87" s="81" t="s">
        <v>297</v>
      </c>
      <c r="E87" s="81" t="s">
        <v>138</v>
      </c>
      <c r="F87" s="84">
        <f>F88</f>
        <v>1395723.94</v>
      </c>
      <c r="G87" s="84">
        <f>G88</f>
        <v>778537.79</v>
      </c>
      <c r="H87" s="76">
        <f t="shared" si="7"/>
        <v>55.780213241882201</v>
      </c>
    </row>
    <row r="88" spans="1:8">
      <c r="A88" s="79" t="s">
        <v>319</v>
      </c>
      <c r="B88" s="90">
        <v>208</v>
      </c>
      <c r="C88" s="80" t="s">
        <v>262</v>
      </c>
      <c r="D88" s="81" t="s">
        <v>297</v>
      </c>
      <c r="E88" s="81" t="s">
        <v>148</v>
      </c>
      <c r="F88" s="103">
        <v>1395723.94</v>
      </c>
      <c r="G88" s="103">
        <v>778537.79</v>
      </c>
      <c r="H88" s="76">
        <f t="shared" si="7"/>
        <v>55.780213241882201</v>
      </c>
    </row>
    <row r="89" spans="1:8" ht="25.5">
      <c r="A89" s="102" t="s">
        <v>205</v>
      </c>
      <c r="B89" s="73">
        <v>208</v>
      </c>
      <c r="C89" s="80" t="s">
        <v>262</v>
      </c>
      <c r="D89" s="81" t="s">
        <v>298</v>
      </c>
      <c r="E89" s="81" t="s">
        <v>138</v>
      </c>
      <c r="F89" s="84">
        <f>F90</f>
        <v>0</v>
      </c>
      <c r="G89" s="84">
        <f>G90</f>
        <v>0</v>
      </c>
      <c r="H89" s="76">
        <v>0</v>
      </c>
    </row>
    <row r="90" spans="1:8">
      <c r="A90" s="79" t="s">
        <v>319</v>
      </c>
      <c r="B90" s="90">
        <v>208</v>
      </c>
      <c r="C90" s="80" t="s">
        <v>262</v>
      </c>
      <c r="D90" s="81" t="s">
        <v>298</v>
      </c>
      <c r="E90" s="81" t="s">
        <v>148</v>
      </c>
      <c r="F90" s="84">
        <v>0</v>
      </c>
      <c r="G90" s="84">
        <v>0</v>
      </c>
      <c r="H90" s="158">
        <v>0</v>
      </c>
    </row>
    <row r="91" spans="1:8" ht="25.5">
      <c r="A91" s="79" t="s">
        <v>149</v>
      </c>
      <c r="B91" s="73">
        <v>208</v>
      </c>
      <c r="C91" s="80" t="s">
        <v>262</v>
      </c>
      <c r="D91" s="81" t="s">
        <v>293</v>
      </c>
      <c r="E91" s="81" t="s">
        <v>152</v>
      </c>
      <c r="F91" s="84">
        <f>F92+F93+F94</f>
        <v>79420</v>
      </c>
      <c r="G91" s="126">
        <f>G92+G93+G94</f>
        <v>6718</v>
      </c>
      <c r="H91" s="141">
        <f t="shared" si="7"/>
        <v>8.4588264920674892</v>
      </c>
    </row>
    <row r="92" spans="1:8" ht="25.5">
      <c r="A92" s="79" t="s">
        <v>153</v>
      </c>
      <c r="B92" s="90">
        <v>208</v>
      </c>
      <c r="C92" s="80" t="s">
        <v>262</v>
      </c>
      <c r="D92" s="81" t="s">
        <v>293</v>
      </c>
      <c r="E92" s="81" t="s">
        <v>154</v>
      </c>
      <c r="F92" s="84">
        <v>12400</v>
      </c>
      <c r="G92" s="126">
        <v>3318</v>
      </c>
      <c r="H92" s="141">
        <f t="shared" si="7"/>
        <v>26.758064516129032</v>
      </c>
    </row>
    <row r="93" spans="1:8">
      <c r="A93" s="79" t="s">
        <v>320</v>
      </c>
      <c r="B93" s="73">
        <v>208</v>
      </c>
      <c r="C93" s="80" t="s">
        <v>262</v>
      </c>
      <c r="D93" s="81" t="s">
        <v>293</v>
      </c>
      <c r="E93" s="81" t="s">
        <v>155</v>
      </c>
      <c r="F93" s="84">
        <v>17020</v>
      </c>
      <c r="G93" s="126">
        <v>3400</v>
      </c>
      <c r="H93" s="141">
        <f t="shared" si="7"/>
        <v>19.9764982373678</v>
      </c>
    </row>
    <row r="94" spans="1:8">
      <c r="A94" s="104" t="s">
        <v>156</v>
      </c>
      <c r="B94" s="90">
        <v>208</v>
      </c>
      <c r="C94" s="105" t="s">
        <v>262</v>
      </c>
      <c r="D94" s="106" t="s">
        <v>293</v>
      </c>
      <c r="E94" s="106" t="s">
        <v>157</v>
      </c>
      <c r="F94" s="84">
        <v>50000</v>
      </c>
      <c r="G94" s="126">
        <v>0</v>
      </c>
      <c r="H94" s="141">
        <f t="shared" si="7"/>
        <v>0</v>
      </c>
    </row>
    <row r="95" spans="1:8" ht="102">
      <c r="A95" s="142" t="s">
        <v>329</v>
      </c>
      <c r="B95" s="90">
        <v>208</v>
      </c>
      <c r="C95" s="105" t="s">
        <v>262</v>
      </c>
      <c r="D95" s="106" t="s">
        <v>348</v>
      </c>
      <c r="E95" s="106" t="s">
        <v>138</v>
      </c>
      <c r="F95" s="84">
        <f>F96</f>
        <v>52000</v>
      </c>
      <c r="G95" s="126">
        <f>G96</f>
        <v>0</v>
      </c>
      <c r="H95" s="141">
        <f t="shared" si="7"/>
        <v>0</v>
      </c>
    </row>
    <row r="96" spans="1:8">
      <c r="A96" s="104" t="s">
        <v>319</v>
      </c>
      <c r="B96" s="90">
        <v>208</v>
      </c>
      <c r="C96" s="105" t="s">
        <v>262</v>
      </c>
      <c r="D96" s="106" t="s">
        <v>348</v>
      </c>
      <c r="E96" s="106" t="s">
        <v>148</v>
      </c>
      <c r="F96" s="84">
        <v>52000</v>
      </c>
      <c r="G96" s="126">
        <v>0</v>
      </c>
      <c r="H96" s="141">
        <f t="shared" si="7"/>
        <v>0</v>
      </c>
    </row>
    <row r="97" spans="1:8" ht="76.5">
      <c r="A97" s="142" t="s">
        <v>331</v>
      </c>
      <c r="B97" s="90">
        <v>208</v>
      </c>
      <c r="C97" s="105" t="s">
        <v>262</v>
      </c>
      <c r="D97" s="106" t="s">
        <v>349</v>
      </c>
      <c r="E97" s="106" t="s">
        <v>138</v>
      </c>
      <c r="F97" s="84">
        <f>F98</f>
        <v>52000</v>
      </c>
      <c r="G97" s="126">
        <f>G98</f>
        <v>0</v>
      </c>
      <c r="H97" s="141">
        <f t="shared" si="7"/>
        <v>0</v>
      </c>
    </row>
    <row r="98" spans="1:8">
      <c r="A98" s="104" t="s">
        <v>322</v>
      </c>
      <c r="B98" s="90">
        <v>208</v>
      </c>
      <c r="C98" s="105" t="s">
        <v>262</v>
      </c>
      <c r="D98" s="106" t="s">
        <v>349</v>
      </c>
      <c r="E98" s="106" t="s">
        <v>148</v>
      </c>
      <c r="F98" s="84">
        <v>52000</v>
      </c>
      <c r="G98" s="126">
        <v>0</v>
      </c>
      <c r="H98" s="141">
        <f t="shared" si="7"/>
        <v>0</v>
      </c>
    </row>
    <row r="99" spans="1:8">
      <c r="A99" s="90" t="s">
        <v>263</v>
      </c>
      <c r="B99" s="73">
        <v>208</v>
      </c>
      <c r="C99" s="74" t="s">
        <v>264</v>
      </c>
      <c r="D99" s="75" t="s">
        <v>227</v>
      </c>
      <c r="E99" s="75" t="s">
        <v>138</v>
      </c>
      <c r="F99" s="82">
        <f t="shared" ref="F99:G101" si="8">F100</f>
        <v>3913452.18</v>
      </c>
      <c r="G99" s="144">
        <f t="shared" si="8"/>
        <v>652242</v>
      </c>
      <c r="H99" s="141">
        <f t="shared" si="7"/>
        <v>16.666665900080066</v>
      </c>
    </row>
    <row r="100" spans="1:8">
      <c r="A100" s="90" t="s">
        <v>265</v>
      </c>
      <c r="B100" s="90">
        <v>208</v>
      </c>
      <c r="C100" s="74" t="s">
        <v>266</v>
      </c>
      <c r="D100" s="75" t="s">
        <v>227</v>
      </c>
      <c r="E100" s="75" t="s">
        <v>138</v>
      </c>
      <c r="F100" s="82">
        <f t="shared" si="8"/>
        <v>3913452.18</v>
      </c>
      <c r="G100" s="144">
        <f t="shared" si="8"/>
        <v>652242</v>
      </c>
      <c r="H100" s="141">
        <f t="shared" si="7"/>
        <v>16.666665900080066</v>
      </c>
    </row>
    <row r="101" spans="1:8" ht="89.25">
      <c r="A101" s="79" t="s">
        <v>203</v>
      </c>
      <c r="B101" s="73">
        <v>208</v>
      </c>
      <c r="C101" s="80" t="s">
        <v>266</v>
      </c>
      <c r="D101" s="81" t="s">
        <v>299</v>
      </c>
      <c r="E101" s="81" t="s">
        <v>138</v>
      </c>
      <c r="F101" s="84">
        <f t="shared" si="8"/>
        <v>3913452.18</v>
      </c>
      <c r="G101" s="126">
        <f t="shared" si="8"/>
        <v>652242</v>
      </c>
      <c r="H101" s="141">
        <f t="shared" si="7"/>
        <v>16.666665900080066</v>
      </c>
    </row>
    <row r="102" spans="1:8">
      <c r="A102" s="79" t="s">
        <v>164</v>
      </c>
      <c r="B102" s="90">
        <v>208</v>
      </c>
      <c r="C102" s="80" t="s">
        <v>266</v>
      </c>
      <c r="D102" s="81" t="s">
        <v>299</v>
      </c>
      <c r="E102" s="81" t="s">
        <v>165</v>
      </c>
      <c r="F102" s="84">
        <v>3913452.18</v>
      </c>
      <c r="G102" s="126">
        <v>652242</v>
      </c>
      <c r="H102" s="141">
        <f t="shared" si="7"/>
        <v>16.666665900080066</v>
      </c>
    </row>
    <row r="103" spans="1:8">
      <c r="A103" s="90" t="s">
        <v>267</v>
      </c>
      <c r="B103" s="73">
        <v>208</v>
      </c>
      <c r="C103" s="74" t="s">
        <v>268</v>
      </c>
      <c r="D103" s="75" t="s">
        <v>227</v>
      </c>
      <c r="E103" s="75" t="s">
        <v>138</v>
      </c>
      <c r="F103" s="82">
        <f t="shared" ref="F103:G105" si="9">F104</f>
        <v>74784.36</v>
      </c>
      <c r="G103" s="144">
        <f t="shared" si="9"/>
        <v>18415.259999999998</v>
      </c>
      <c r="H103" s="141">
        <f t="shared" si="7"/>
        <v>24.624480305775162</v>
      </c>
    </row>
    <row r="104" spans="1:8">
      <c r="A104" s="77" t="s">
        <v>269</v>
      </c>
      <c r="B104" s="90">
        <v>208</v>
      </c>
      <c r="C104" s="91" t="s">
        <v>270</v>
      </c>
      <c r="D104" s="75" t="s">
        <v>227</v>
      </c>
      <c r="E104" s="75" t="s">
        <v>138</v>
      </c>
      <c r="F104" s="82">
        <f t="shared" si="9"/>
        <v>74784.36</v>
      </c>
      <c r="G104" s="144">
        <f t="shared" si="9"/>
        <v>18415.259999999998</v>
      </c>
      <c r="H104" s="141">
        <f t="shared" si="7"/>
        <v>24.624480305775162</v>
      </c>
    </row>
    <row r="105" spans="1:8" ht="25.5">
      <c r="A105" s="79" t="s">
        <v>175</v>
      </c>
      <c r="B105" s="73">
        <v>208</v>
      </c>
      <c r="C105" s="80" t="s">
        <v>270</v>
      </c>
      <c r="D105" s="81" t="s">
        <v>300</v>
      </c>
      <c r="E105" s="81" t="s">
        <v>138</v>
      </c>
      <c r="F105" s="84">
        <f t="shared" si="9"/>
        <v>74784.36</v>
      </c>
      <c r="G105" s="126">
        <f t="shared" si="9"/>
        <v>18415.259999999998</v>
      </c>
      <c r="H105" s="141">
        <f t="shared" si="7"/>
        <v>24.624480305775162</v>
      </c>
    </row>
    <row r="106" spans="1:8" ht="25.5">
      <c r="A106" s="79" t="s">
        <v>178</v>
      </c>
      <c r="B106" s="90">
        <v>208</v>
      </c>
      <c r="C106" s="80" t="s">
        <v>270</v>
      </c>
      <c r="D106" s="81" t="s">
        <v>300</v>
      </c>
      <c r="E106" s="81" t="s">
        <v>179</v>
      </c>
      <c r="F106" s="84">
        <v>74784.36</v>
      </c>
      <c r="G106" s="126">
        <v>18415.259999999998</v>
      </c>
      <c r="H106" s="141">
        <f t="shared" si="7"/>
        <v>24.624480305775162</v>
      </c>
    </row>
    <row r="107" spans="1:8">
      <c r="A107" s="173" t="s">
        <v>219</v>
      </c>
      <c r="B107" s="173"/>
      <c r="C107" s="173"/>
      <c r="D107" s="173"/>
      <c r="E107" s="173"/>
      <c r="F107" s="107">
        <f>F5</f>
        <v>17140067.710000001</v>
      </c>
      <c r="G107" s="107">
        <f>G5</f>
        <v>2745827.57</v>
      </c>
      <c r="H107" s="141">
        <f t="shared" si="7"/>
        <v>16.019934205965864</v>
      </c>
    </row>
  </sheetData>
  <mergeCells count="3">
    <mergeCell ref="D1:H2"/>
    <mergeCell ref="A3:H3"/>
    <mergeCell ref="A107:E107"/>
  </mergeCells>
  <pageMargins left="0.70866141732283472" right="0.70866141732283472" top="0.55118110236220474" bottom="0.35433070866141736" header="0.31496062992125984" footer="0.31496062992125984"/>
  <pageSetup paperSize="9" scale="72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tabSelected="1" zoomScaleSheetLayoutView="100" workbookViewId="0">
      <selection activeCell="D48" sqref="D48"/>
    </sheetView>
  </sheetViews>
  <sheetFormatPr defaultRowHeight="15"/>
  <cols>
    <col min="1" max="1" width="50.7109375" style="1" customWidth="1"/>
    <col min="2" max="2" width="27.28515625" style="1" customWidth="1"/>
    <col min="3" max="5" width="19.85546875" style="1" customWidth="1"/>
    <col min="6" max="6" width="9.140625" style="1" customWidth="1"/>
    <col min="7" max="16384" width="9.140625" style="1"/>
  </cols>
  <sheetData>
    <row r="1" spans="1:6" ht="27.75" customHeight="1">
      <c r="C1" s="174" t="s">
        <v>366</v>
      </c>
      <c r="D1" s="174"/>
      <c r="E1" s="174"/>
    </row>
    <row r="2" spans="1:6" ht="15" customHeight="1">
      <c r="A2" s="24"/>
      <c r="B2" s="25"/>
      <c r="C2" s="7"/>
      <c r="D2" s="26"/>
      <c r="E2" s="19"/>
      <c r="F2" s="5"/>
    </row>
    <row r="3" spans="1:6" ht="30.75" customHeight="1">
      <c r="A3" s="183" t="s">
        <v>358</v>
      </c>
      <c r="B3" s="183"/>
      <c r="C3" s="183"/>
      <c r="D3" s="183"/>
      <c r="E3" s="183"/>
      <c r="F3" s="5"/>
    </row>
    <row r="4" spans="1:6" ht="12" customHeight="1">
      <c r="A4" s="27"/>
      <c r="B4" s="28"/>
      <c r="C4" s="29"/>
      <c r="D4" s="30"/>
      <c r="E4" s="31"/>
      <c r="F4" s="5"/>
    </row>
    <row r="5" spans="1:6" ht="13.5" customHeight="1">
      <c r="A5" s="162" t="s">
        <v>0</v>
      </c>
      <c r="B5" s="162" t="s">
        <v>70</v>
      </c>
      <c r="C5" s="162" t="s">
        <v>359</v>
      </c>
      <c r="D5" s="162" t="s">
        <v>360</v>
      </c>
      <c r="E5" s="162" t="s">
        <v>97</v>
      </c>
      <c r="F5" s="5"/>
    </row>
    <row r="6" spans="1:6" ht="12" customHeight="1">
      <c r="A6" s="163"/>
      <c r="B6" s="163"/>
      <c r="C6" s="163"/>
      <c r="D6" s="163"/>
      <c r="E6" s="163"/>
      <c r="F6" s="5"/>
    </row>
    <row r="7" spans="1:6" ht="12" customHeight="1">
      <c r="A7" s="163"/>
      <c r="B7" s="163"/>
      <c r="C7" s="163"/>
      <c r="D7" s="163"/>
      <c r="E7" s="163"/>
      <c r="F7" s="5"/>
    </row>
    <row r="8" spans="1:6" ht="9" customHeight="1">
      <c r="A8" s="163"/>
      <c r="B8" s="163"/>
      <c r="C8" s="163"/>
      <c r="D8" s="163"/>
      <c r="E8" s="163"/>
      <c r="F8" s="5"/>
    </row>
    <row r="9" spans="1:6" ht="9" customHeight="1">
      <c r="A9" s="163"/>
      <c r="B9" s="163"/>
      <c r="C9" s="163"/>
      <c r="D9" s="163"/>
      <c r="E9" s="163"/>
      <c r="F9" s="5"/>
    </row>
    <row r="10" spans="1:6" ht="12" customHeight="1">
      <c r="A10" s="11">
        <v>1</v>
      </c>
      <c r="B10" s="20">
        <v>3</v>
      </c>
      <c r="C10" s="21" t="s">
        <v>3</v>
      </c>
      <c r="D10" s="21" t="s">
        <v>4</v>
      </c>
      <c r="E10" s="21" t="s">
        <v>5</v>
      </c>
      <c r="F10" s="5"/>
    </row>
    <row r="11" spans="1:6" ht="18" customHeight="1">
      <c r="A11" s="23" t="s">
        <v>71</v>
      </c>
      <c r="B11" s="32" t="s">
        <v>8</v>
      </c>
      <c r="C11" s="14">
        <f>C12</f>
        <v>0</v>
      </c>
      <c r="D11" s="14">
        <f>D12</f>
        <v>2567794.23</v>
      </c>
      <c r="E11" s="59">
        <v>0</v>
      </c>
      <c r="F11" s="5"/>
    </row>
    <row r="12" spans="1:6">
      <c r="A12" s="36" t="s">
        <v>72</v>
      </c>
      <c r="B12" s="33" t="s">
        <v>73</v>
      </c>
      <c r="C12" s="34">
        <f>C16+C20</f>
        <v>0</v>
      </c>
      <c r="D12" s="34">
        <f>D16+D17</f>
        <v>2567794.23</v>
      </c>
      <c r="E12" s="60">
        <v>0</v>
      </c>
      <c r="F12" s="5"/>
    </row>
    <row r="13" spans="1:6" ht="14.1" customHeight="1">
      <c r="A13" s="35" t="s">
        <v>74</v>
      </c>
      <c r="B13" s="33" t="s">
        <v>76</v>
      </c>
      <c r="C13" s="34">
        <f t="shared" ref="C13:D15" si="0">C14</f>
        <v>-17140067.710000001</v>
      </c>
      <c r="D13" s="34">
        <f t="shared" si="0"/>
        <v>-178033.34</v>
      </c>
      <c r="E13" s="37" t="s">
        <v>75</v>
      </c>
      <c r="F13" s="5"/>
    </row>
    <row r="14" spans="1:6">
      <c r="A14" s="22" t="s">
        <v>77</v>
      </c>
      <c r="B14" s="33" t="s">
        <v>78</v>
      </c>
      <c r="C14" s="34">
        <f t="shared" si="0"/>
        <v>-17140067.710000001</v>
      </c>
      <c r="D14" s="34">
        <f t="shared" si="0"/>
        <v>-178033.34</v>
      </c>
      <c r="E14" s="37" t="s">
        <v>75</v>
      </c>
      <c r="F14" s="5"/>
    </row>
    <row r="15" spans="1:6">
      <c r="A15" s="22" t="s">
        <v>79</v>
      </c>
      <c r="B15" s="33" t="s">
        <v>80</v>
      </c>
      <c r="C15" s="34">
        <f t="shared" si="0"/>
        <v>-17140067.710000001</v>
      </c>
      <c r="D15" s="34">
        <f t="shared" si="0"/>
        <v>-178033.34</v>
      </c>
      <c r="E15" s="37" t="s">
        <v>75</v>
      </c>
      <c r="F15" s="5"/>
    </row>
    <row r="16" spans="1:6" ht="23.25">
      <c r="A16" s="22" t="s">
        <v>81</v>
      </c>
      <c r="B16" s="33" t="s">
        <v>82</v>
      </c>
      <c r="C16" s="34">
        <v>-17140067.710000001</v>
      </c>
      <c r="D16" s="34">
        <v>-178033.34</v>
      </c>
      <c r="E16" s="37" t="s">
        <v>75</v>
      </c>
      <c r="F16" s="5"/>
    </row>
    <row r="17" spans="1:6" ht="14.1" customHeight="1">
      <c r="A17" s="35" t="s">
        <v>83</v>
      </c>
      <c r="B17" s="33" t="s">
        <v>84</v>
      </c>
      <c r="C17" s="34">
        <f t="shared" ref="C17:D19" si="1">C18</f>
        <v>17140067.710000001</v>
      </c>
      <c r="D17" s="34">
        <f t="shared" si="1"/>
        <v>2745827.57</v>
      </c>
      <c r="E17" s="37" t="s">
        <v>75</v>
      </c>
      <c r="F17" s="5"/>
    </row>
    <row r="18" spans="1:6">
      <c r="A18" s="22" t="s">
        <v>85</v>
      </c>
      <c r="B18" s="38" t="s">
        <v>86</v>
      </c>
      <c r="C18" s="34">
        <f t="shared" si="1"/>
        <v>17140067.710000001</v>
      </c>
      <c r="D18" s="34">
        <f t="shared" si="1"/>
        <v>2745827.57</v>
      </c>
      <c r="E18" s="37" t="s">
        <v>75</v>
      </c>
      <c r="F18" s="5"/>
    </row>
    <row r="19" spans="1:6">
      <c r="A19" s="22" t="s">
        <v>87</v>
      </c>
      <c r="B19" s="38" t="s">
        <v>88</v>
      </c>
      <c r="C19" s="34">
        <f t="shared" si="1"/>
        <v>17140067.710000001</v>
      </c>
      <c r="D19" s="34">
        <f t="shared" si="1"/>
        <v>2745827.57</v>
      </c>
      <c r="E19" s="37" t="s">
        <v>75</v>
      </c>
      <c r="F19" s="5"/>
    </row>
    <row r="20" spans="1:6" ht="23.25">
      <c r="A20" s="22" t="s">
        <v>89</v>
      </c>
      <c r="B20" s="38" t="s">
        <v>90</v>
      </c>
      <c r="C20" s="34">
        <v>17140067.710000001</v>
      </c>
      <c r="D20" s="34">
        <v>2745827.57</v>
      </c>
      <c r="E20" s="37" t="s">
        <v>75</v>
      </c>
      <c r="F20" s="5"/>
    </row>
    <row r="21" spans="1:6" ht="10.5" customHeight="1">
      <c r="A21" s="39"/>
      <c r="B21" s="40"/>
      <c r="C21" s="41"/>
      <c r="D21" s="42"/>
      <c r="E21" s="42"/>
      <c r="F21" s="5"/>
    </row>
    <row r="22" spans="1:6">
      <c r="A22" s="43"/>
      <c r="B22" s="43"/>
      <c r="C22" s="4"/>
      <c r="D22" s="44"/>
      <c r="E22" s="44"/>
      <c r="F22" s="5"/>
    </row>
    <row r="23" spans="1:6" ht="20.100000000000001" customHeight="1">
      <c r="A23" s="6" t="s">
        <v>98</v>
      </c>
      <c r="B23" s="5"/>
      <c r="C23" s="184"/>
      <c r="D23" s="185"/>
      <c r="E23" s="52"/>
      <c r="F23" s="5"/>
    </row>
    <row r="24" spans="1:6" ht="17.25" customHeight="1">
      <c r="A24" s="58" t="s">
        <v>99</v>
      </c>
      <c r="B24" s="5"/>
      <c r="C24" s="175"/>
      <c r="D24" s="176"/>
      <c r="E24" s="52"/>
      <c r="F24" s="5"/>
    </row>
    <row r="25" spans="1:6" ht="9.9499999999999993" customHeight="1">
      <c r="A25" s="43"/>
      <c r="B25" s="46"/>
      <c r="C25" s="53"/>
      <c r="D25" s="53"/>
      <c r="E25" s="53"/>
      <c r="F25" s="5"/>
    </row>
    <row r="26" spans="1:6" ht="10.5" customHeight="1">
      <c r="A26" s="47"/>
      <c r="B26" s="46"/>
      <c r="C26" s="54"/>
      <c r="D26" s="186"/>
      <c r="E26" s="187"/>
      <c r="F26" s="5"/>
    </row>
    <row r="27" spans="1:6">
      <c r="A27" s="24"/>
      <c r="B27" s="5"/>
      <c r="C27" s="188"/>
      <c r="D27" s="189"/>
      <c r="E27" s="55"/>
      <c r="F27" s="5"/>
    </row>
    <row r="28" spans="1:6" ht="11.1" customHeight="1">
      <c r="A28" s="5"/>
      <c r="B28" s="5"/>
      <c r="C28" s="175"/>
      <c r="D28" s="176"/>
      <c r="E28" s="52"/>
      <c r="F28" s="5"/>
    </row>
    <row r="29" spans="1:6" ht="11.1" customHeight="1">
      <c r="A29" s="5"/>
      <c r="B29" s="5"/>
      <c r="C29" s="55"/>
      <c r="D29" s="55"/>
      <c r="E29" s="52"/>
      <c r="F29" s="5"/>
    </row>
    <row r="30" spans="1:6" ht="11.1" customHeight="1">
      <c r="A30" s="5"/>
      <c r="B30" s="5"/>
      <c r="C30" s="55"/>
      <c r="D30" s="55"/>
      <c r="E30" s="52"/>
      <c r="F30" s="5"/>
    </row>
    <row r="31" spans="1:6" ht="11.1" customHeight="1">
      <c r="A31" s="5"/>
      <c r="B31" s="5"/>
      <c r="C31" s="55"/>
      <c r="D31" s="55"/>
      <c r="E31" s="52"/>
      <c r="F31" s="5"/>
    </row>
    <row r="32" spans="1:6" ht="17.100000000000001" customHeight="1">
      <c r="A32" s="4"/>
      <c r="B32" s="46"/>
      <c r="C32" s="56"/>
      <c r="D32" s="56"/>
      <c r="E32" s="57"/>
      <c r="F32" s="5"/>
    </row>
    <row r="33" spans="1:6" ht="17.25" customHeight="1">
      <c r="A33" s="6"/>
      <c r="B33" s="5"/>
      <c r="C33" s="184"/>
      <c r="D33" s="185"/>
      <c r="E33" s="57"/>
      <c r="F33" s="5"/>
    </row>
    <row r="34" spans="1:6" ht="12" customHeight="1">
      <c r="A34" s="45"/>
      <c r="B34" s="5"/>
      <c r="C34" s="175"/>
      <c r="D34" s="176"/>
      <c r="E34" s="48"/>
      <c r="F34" s="5"/>
    </row>
    <row r="35" spans="1:6" ht="17.100000000000001" customHeight="1">
      <c r="A35" s="6"/>
      <c r="B35" s="6"/>
      <c r="C35" s="46"/>
      <c r="D35" s="4"/>
      <c r="E35" s="4"/>
      <c r="F35" s="5"/>
    </row>
    <row r="36" spans="1:6" hidden="1">
      <c r="A36" s="6"/>
      <c r="B36" s="6"/>
      <c r="C36" s="46"/>
      <c r="D36" s="4"/>
      <c r="E36" s="5"/>
      <c r="F36" s="5"/>
    </row>
    <row r="37" spans="1:6" hidden="1">
      <c r="A37" s="48" t="s">
        <v>91</v>
      </c>
      <c r="B37" s="6"/>
      <c r="C37" s="177"/>
      <c r="D37" s="178"/>
      <c r="E37" s="48" t="s">
        <v>94</v>
      </c>
      <c r="F37" s="5"/>
    </row>
    <row r="38" spans="1:6" hidden="1">
      <c r="A38" s="48" t="s">
        <v>95</v>
      </c>
      <c r="B38" s="5"/>
      <c r="C38" s="179" t="s">
        <v>92</v>
      </c>
      <c r="D38" s="180"/>
      <c r="E38" s="48" t="s">
        <v>94</v>
      </c>
      <c r="F38" s="5"/>
    </row>
    <row r="39" spans="1:6" ht="17.100000000000001" customHeight="1">
      <c r="A39" s="48"/>
      <c r="B39" s="5"/>
      <c r="C39" s="45"/>
      <c r="D39" s="45"/>
      <c r="E39" s="48"/>
      <c r="F39" s="5"/>
    </row>
    <row r="40" spans="1:6" hidden="1">
      <c r="A40" s="6"/>
      <c r="B40" s="6"/>
      <c r="C40" s="46"/>
      <c r="D40" s="4"/>
      <c r="E40" s="48" t="s">
        <v>94</v>
      </c>
      <c r="F40" s="5"/>
    </row>
    <row r="41" spans="1:6" hidden="1">
      <c r="A41" s="48" t="s">
        <v>93</v>
      </c>
      <c r="B41" s="6"/>
      <c r="C41" s="177"/>
      <c r="D41" s="178"/>
      <c r="E41" s="48" t="s">
        <v>94</v>
      </c>
      <c r="F41" s="5"/>
    </row>
    <row r="42" spans="1:6" hidden="1">
      <c r="A42" s="48" t="s">
        <v>95</v>
      </c>
      <c r="B42" s="5"/>
      <c r="C42" s="179" t="s">
        <v>92</v>
      </c>
      <c r="D42" s="180"/>
      <c r="E42" s="48" t="s">
        <v>94</v>
      </c>
      <c r="F42" s="5"/>
    </row>
    <row r="43" spans="1:6" ht="17.100000000000001" customHeight="1">
      <c r="A43" s="6"/>
      <c r="B43" s="6"/>
      <c r="C43" s="46"/>
      <c r="D43" s="4"/>
      <c r="E43" s="4"/>
      <c r="F43" s="5"/>
    </row>
    <row r="44" spans="1:6" ht="17.100000000000001" customHeight="1">
      <c r="A44" s="6"/>
      <c r="B44" s="43"/>
      <c r="C44" s="46"/>
      <c r="D44" s="2"/>
      <c r="E44" s="2"/>
      <c r="F44" s="5"/>
    </row>
    <row r="45" spans="1:6" hidden="1">
      <c r="A45" s="49" t="s">
        <v>94</v>
      </c>
      <c r="B45" s="49"/>
      <c r="C45" s="49"/>
      <c r="D45" s="49"/>
      <c r="E45" s="49"/>
      <c r="F45" s="5"/>
    </row>
    <row r="46" spans="1:6" hidden="1">
      <c r="A46" s="181" t="s">
        <v>94</v>
      </c>
      <c r="B46" s="182"/>
      <c r="C46" s="182"/>
      <c r="D46" s="182"/>
      <c r="E46" s="182"/>
      <c r="F46" s="5"/>
    </row>
    <row r="47" spans="1:6" hidden="1">
      <c r="A47" s="50" t="s">
        <v>94</v>
      </c>
      <c r="B47" s="50"/>
      <c r="C47" s="50"/>
      <c r="D47" s="50"/>
      <c r="E47" s="50"/>
      <c r="F47" s="5"/>
    </row>
  </sheetData>
  <mergeCells count="19">
    <mergeCell ref="A46:E46"/>
    <mergeCell ref="C41:D41"/>
    <mergeCell ref="A3:E3"/>
    <mergeCell ref="A5:A9"/>
    <mergeCell ref="B5:B9"/>
    <mergeCell ref="C5:C9"/>
    <mergeCell ref="D5:D9"/>
    <mergeCell ref="E5:E9"/>
    <mergeCell ref="C33:D33"/>
    <mergeCell ref="C23:D23"/>
    <mergeCell ref="C24:D24"/>
    <mergeCell ref="D26:E26"/>
    <mergeCell ref="C27:D27"/>
    <mergeCell ref="C28:D28"/>
    <mergeCell ref="C1:E1"/>
    <mergeCell ref="C34:D34"/>
    <mergeCell ref="C37:D37"/>
    <mergeCell ref="C38:D38"/>
    <mergeCell ref="C42:D42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EA2234F-FAE7-49B4-B890-C770F491094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APPPOOL\svod2</dc:creator>
  <cp:lastModifiedBy>PS00001</cp:lastModifiedBy>
  <cp:lastPrinted>2023-04-19T09:19:19Z</cp:lastPrinted>
  <dcterms:created xsi:type="dcterms:W3CDTF">2020-10-09T11:54:07Z</dcterms:created>
  <dcterms:modified xsi:type="dcterms:W3CDTF">2023-04-19T09:30:28Z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SV_0503117M_20160101_1814.xlsx</vt:lpwstr>
  </property>
  <property fmtid="{D5CDD505-2E9C-101B-9397-08002B2CF9AE}" pid="3" name="Название отчета">
    <vt:lpwstr>SV_0503117M_20160101_1814.xlsx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19.2.0.16847447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192.168.20.50\svod</vt:lpwstr>
  </property>
  <property fmtid="{D5CDD505-2E9C-101B-9397-08002B2CF9AE}" pid="8" name="База">
    <vt:lpwstr>svodsmart</vt:lpwstr>
  </property>
  <property fmtid="{D5CDD505-2E9C-101B-9397-08002B2CF9AE}" pid="9" name="Пользователь">
    <vt:lpwstr>novodar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